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47F7B9C4-78FE-4129-BCB8-8523F1F004C7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9" i="1"/>
  <c r="G20" i="1" s="1"/>
  <c r="H18" i="1"/>
  <c r="H19" i="1" s="1"/>
  <c r="H20" i="1" s="1"/>
  <c r="I10" i="1"/>
  <c r="J10" i="1" s="1"/>
  <c r="H3" i="1"/>
  <c r="I3" i="1" s="1"/>
  <c r="J3" i="1" s="1"/>
  <c r="K3" i="1" s="1"/>
  <c r="L3" i="1" s="1"/>
  <c r="J11" i="1" l="1"/>
  <c r="H11" i="1"/>
  <c r="I11" i="1"/>
  <c r="I18" i="1"/>
  <c r="K10" i="1"/>
  <c r="K11" i="1" s="1"/>
  <c r="J18" i="1" l="1"/>
  <c r="J19" i="1" s="1"/>
  <c r="J20" i="1" s="1"/>
  <c r="I19" i="1"/>
  <c r="I20" i="1" s="1"/>
  <c r="L10" i="1"/>
  <c r="L11" i="1" s="1"/>
  <c r="K18" i="1" l="1"/>
  <c r="G14" i="1"/>
  <c r="G15" i="1" s="1"/>
  <c r="G13" i="1"/>
  <c r="L18" i="1" l="1"/>
  <c r="L19" i="1" s="1"/>
  <c r="L20" i="1" s="1"/>
  <c r="K19" i="1"/>
  <c r="K20" i="1" s="1"/>
  <c r="G16" i="1"/>
  <c r="G22" i="1" l="1"/>
  <c r="G24" i="1" s="1"/>
</calcChain>
</file>

<file path=xl/sharedStrings.xml><?xml version="1.0" encoding="utf-8"?>
<sst xmlns="http://schemas.openxmlformats.org/spreadsheetml/2006/main" count="26" uniqueCount="25">
  <si>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</si>
  <si>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</si>
  <si>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</si>
  <si>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</si>
  <si>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</si>
  <si>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</si>
  <si>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</si>
  <si>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</si>
  <si>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Adjusted Present Value (APV)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</si>
  <si>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Adjusted Present Value (APV)</t>
    </r>
  </si>
  <si>
    <t>Adjusted Present Value (APV)</t>
  </si>
  <si>
    <t>Cost of Equity</t>
  </si>
  <si>
    <t>Cost of Debt</t>
  </si>
  <si>
    <t>Tax Rate</t>
  </si>
  <si>
    <t>Terminal Growth Rate</t>
  </si>
  <si>
    <t>Free Cash Flow (FCF)</t>
  </si>
  <si>
    <t>Present Value (PV) of FCFs</t>
  </si>
  <si>
    <t>Sum of PV of Stage 1 FCFs</t>
  </si>
  <si>
    <t>Terminal Value (TV)</t>
  </si>
  <si>
    <t>Interest Expense</t>
  </si>
  <si>
    <t>Sum of PV of Interest Tax Shield</t>
  </si>
  <si>
    <t>Present Value of Terminal Value (TV)</t>
  </si>
  <si>
    <t>Sum of PV of Stage 1 FCFs + TV</t>
  </si>
  <si>
    <t>Interest Tax Shield</t>
  </si>
  <si>
    <t>Present Value (PV) of Interest Tax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</si>
</sst>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5" formatCode="@_)"/>
    <numFmt numFmtId="167" formatCode="#,##0_);\(#,##0\)_);&quot;--&quot;_)"/>
    <numFmt numFmtId="168" formatCode="0.0%_);\(0.0%\)_);&quot;--&quot;_);@_)"/>
    <numFmt numFmtId="169" formatCode="&quot;$&quot;#,##0_);\(&quot;$&quot;#,##0\)_);&quot;--&quot;_)"/>
    <numFmt numFmtId="170" formatCode="&quot;$&quot;#,##0.0_);\(&quot;$&quot;#,##0.0\)_);&quot;--&quot;_)"/>
    <numFmt numFmtId="171" formatCode="&quot;Year&quot;\ 0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11" borderId="0" xfId="0" quotePrefix="1" applyNumberFormat="1" applyFill="1"/>
    <xf numFmtId="167" fontId="0" fillId="11" borderId="0" xfId="0" quotePrefix="1" applyNumberFormat="1" applyFill="1"/>
    <xf numFmtId="167" fontId="24" fillId="11" borderId="18" xfId="0" applyNumberFormat="1" applyFont="1" applyFill="1" applyBorder="1" applyAlignment="1">
      <alignment horizontal="right"/>
    </xf>
    <xf numFmtId="167" fontId="24" fillId="11" borderId="0" xfId="0" applyNumberFormat="1" applyFont="1" applyFill="1" applyAlignment="1">
      <alignment horizontal="right"/>
    </xf>
    <xf numFmtId="167" fontId="0" fillId="11" borderId="0" xfId="0" applyNumberFormat="1" applyFill="1" applyAlignment="1">
      <alignment horizontal="right"/>
    </xf>
    <xf numFmtId="167" fontId="0" fillId="11" borderId="18" xfId="0" applyNumberFormat="1" applyFill="1" applyBorder="1" applyAlignment="1">
      <alignment horizontal="right"/>
    </xf>
    <xf numFmtId="169" fontId="25" fillId="11" borderId="18" xfId="0" applyNumberFormat="1" applyFont="1" applyFill="1" applyBorder="1" applyAlignment="1">
      <alignment horizontal="right"/>
    </xf>
    <xf numFmtId="169" fontId="25" fillId="11" borderId="0" xfId="0" applyNumberFormat="1" applyFont="1" applyFill="1" applyAlignment="1">
      <alignment horizontal="right"/>
    </xf>
    <xf numFmtId="169" fontId="11" fillId="11" borderId="0" xfId="0" applyNumberFormat="1" applyFont="1" applyFill="1" applyAlignment="1">
      <alignment horizontal="right"/>
    </xf>
    <xf numFmtId="0" fontId="0" fillId="11" borderId="0" xfId="0" applyFill="1"/>
    <xf numFmtId="169" fontId="11" fillId="11" borderId="18" xfId="0" applyNumberFormat="1" applyFont="1" applyFill="1" applyBorder="1" applyAlignment="1">
      <alignment horizontal="right"/>
    </xf>
    <xf numFmtId="0" fontId="0" fillId="11" borderId="0" xfId="0" applyFill="1" applyAlignment="1">
      <alignment horizontal="right"/>
    </xf>
    <xf numFmtId="165" fontId="0" fillId="11" borderId="0" xfId="0" applyNumberFormat="1" applyFill="1"/>
    <xf numFmtId="0" fontId="11" fillId="11" borderId="18" xfId="0" applyFont="1" applyFill="1" applyBorder="1" applyAlignment="1">
      <alignment horizontal="right"/>
    </xf>
    <xf numFmtId="0" fontId="11" fillId="11" borderId="0" xfId="0" applyFont="1" applyFill="1" applyAlignment="1">
      <alignment horizontal="right"/>
    </xf>
    <xf numFmtId="0" fontId="0" fillId="11" borderId="0" xfId="0" quotePrefix="1" applyFill="1"/>
    <xf numFmtId="169" fontId="0" fillId="11" borderId="0" xfId="0" applyNumberFormat="1" applyFill="1" applyAlignment="1">
      <alignment horizontal="right"/>
    </xf>
    <xf numFmtId="170" fontId="0" fillId="11" borderId="18" xfId="0" applyNumberFormat="1" applyFill="1" applyBorder="1" applyAlignment="1">
      <alignment horizontal="right"/>
    </xf>
    <xf numFmtId="170" fontId="0" fillId="11" borderId="0" xfId="0" applyNumberFormat="1" applyFill="1" applyAlignment="1">
      <alignment horizontal="right"/>
    </xf>
    <xf numFmtId="0" fontId="0" fillId="11" borderId="18" xfId="0" applyFill="1" applyBorder="1" applyAlignment="1">
      <alignment horizontal="right"/>
    </xf>
    <xf numFmtId="0" fontId="0" fillId="11" borderId="0" xfId="0" applyFill="1" applyBorder="1" applyAlignment="1">
      <alignment horizontal="right"/>
    </xf>
    <xf numFmtId="169" fontId="20" fillId="12" borderId="19" xfId="0" applyNumberFormat="1" applyFont="1" applyFill="1" applyBorder="1" applyAlignment="1">
      <alignment horizontal="right"/>
    </xf>
    <xf numFmtId="165" fontId="23" fillId="12" borderId="19" xfId="0" quotePrefix="1" applyNumberFormat="1" applyFont="1" applyFill="1" applyBorder="1"/>
    <xf numFmtId="169" fontId="20" fillId="12" borderId="20" xfId="0" applyNumberFormat="1" applyFont="1" applyFill="1" applyBorder="1" applyAlignment="1">
      <alignment horizontal="right"/>
    </xf>
    <xf numFmtId="165" fontId="23" fillId="13" borderId="21" xfId="0" applyNumberFormat="1" applyFont="1" applyFill="1" applyBorder="1"/>
    <xf numFmtId="0" fontId="23" fillId="13" borderId="17" xfId="0" applyFont="1" applyFill="1" applyBorder="1"/>
    <xf numFmtId="169" fontId="23" fillId="13" borderId="22" xfId="0" applyNumberFormat="1" applyFont="1" applyFill="1" applyBorder="1" applyAlignment="1">
      <alignment horizontal="right"/>
    </xf>
    <xf numFmtId="168" fontId="25" fillId="11" borderId="23" xfId="0" applyNumberFormat="1" applyFont="1" applyFill="1" applyBorder="1" applyAlignment="1">
      <alignment horizontal="center"/>
    </xf>
    <xf numFmtId="164" fontId="0" fillId="0" borderId="18" xfId="0" applyNumberFormat="1" applyFont="1" applyBorder="1" applyAlignment="1"/>
    <xf numFmtId="165" fontId="20" fillId="14" borderId="21" xfId="0" quotePrefix="1" applyNumberFormat="1" applyFont="1" applyFill="1" applyBorder="1"/>
    <xf numFmtId="165" fontId="20" fillId="14" borderId="17" xfId="0" quotePrefix="1" applyNumberFormat="1" applyFont="1" applyFill="1" applyBorder="1"/>
    <xf numFmtId="169" fontId="20" fillId="14" borderId="22" xfId="0" applyNumberFormat="1" applyFont="1" applyFill="1" applyBorder="1" applyAlignment="1">
      <alignment horizontal="right"/>
    </xf>
    <xf numFmtId="165" fontId="23" fillId="14" borderId="21" xfId="0" quotePrefix="1" applyNumberFormat="1" applyFont="1" applyFill="1" applyBorder="1"/>
    <xf numFmtId="0" fontId="23" fillId="14" borderId="17" xfId="0" applyFont="1" applyFill="1" applyBorder="1"/>
    <xf numFmtId="169" fontId="23" fillId="14" borderId="22" xfId="0" applyNumberFormat="1" applyFont="1" applyFill="1" applyBorder="1" applyAlignment="1">
      <alignment horizontal="right"/>
    </xf>
    <xf numFmtId="165" fontId="23" fillId="14" borderId="17" xfId="0" quotePrefix="1" applyNumberFormat="1" applyFont="1" applyFill="1" applyBorder="1"/>
    <xf numFmtId="165" fontId="23" fillId="13" borderId="17" xfId="0" applyNumberFormat="1" applyFont="1" applyFill="1" applyBorder="1"/>
    <xf numFmtId="171" fontId="23" fillId="11" borderId="22" xfId="0" applyNumberFormat="1" applyFont="1" applyFill="1" applyBorder="1" applyAlignment="1">
      <alignment horizontal="right"/>
    </xf>
    <xf numFmtId="171" fontId="23" fillId="11" borderId="17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pv-adjusted-present-valu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fpaLeTPKCFdSWLjPTaaT083FzCMBuzHDZ+UtP1f49a5BjO6UjyDBX/+HMpExWZ8u1iOhXtwnJKqf9/J0RYS+4w==" saltValue="86q383XcnLGBacfCQv2FK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djusted Present Value (APV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L2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2" width="8.77734375" style="30" customWidth="1"/>
    <col min="13" max="16384" width="10.77734375" style="30"/>
  </cols>
  <sheetData>
    <row r="2" spans="2:12" s="31" customFormat="1" ht="13.2" customHeight="1" x14ac:dyDescent="0.25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s="31" customFormat="1" ht="13.2" customHeight="1" x14ac:dyDescent="0.25">
      <c r="B3" s="33" t="s">
        <v>7</v>
      </c>
      <c r="C3" s="33"/>
      <c r="D3" s="33"/>
      <c r="E3" s="33"/>
      <c r="F3" s="33"/>
      <c r="G3" s="92">
        <v>0</v>
      </c>
      <c r="H3" s="93">
        <f>+G3+1</f>
        <v>1</v>
      </c>
      <c r="I3" s="93">
        <f t="shared" ref="I3:L3" si="0">+H3+1</f>
        <v>2</v>
      </c>
      <c r="J3" s="93">
        <f t="shared" si="0"/>
        <v>3</v>
      </c>
      <c r="K3" s="93">
        <f t="shared" si="0"/>
        <v>4</v>
      </c>
      <c r="L3" s="93">
        <f t="shared" si="0"/>
        <v>5</v>
      </c>
    </row>
    <row r="4" spans="2:12" ht="13.2" customHeight="1" x14ac:dyDescent="0.25">
      <c r="B4" s="55"/>
      <c r="C4" s="55"/>
      <c r="D4" s="55"/>
      <c r="E4" s="56"/>
      <c r="F4" s="56"/>
      <c r="G4" s="57"/>
      <c r="H4" s="58"/>
      <c r="I4" s="58"/>
      <c r="J4" s="58"/>
      <c r="K4" s="58"/>
      <c r="L4" s="58"/>
    </row>
    <row r="5" spans="2:12" ht="13.2" customHeight="1" x14ac:dyDescent="0.25">
      <c r="B5" s="55" t="s">
        <v>11</v>
      </c>
      <c r="C5" s="55"/>
      <c r="D5" s="55"/>
      <c r="E5" s="82">
        <v>0.12</v>
      </c>
      <c r="G5" s="83"/>
      <c r="H5" s="59"/>
      <c r="I5" s="59"/>
      <c r="J5" s="59"/>
      <c r="K5" s="59"/>
      <c r="L5" s="59"/>
    </row>
    <row r="6" spans="2:12" ht="13.2" customHeight="1" x14ac:dyDescent="0.25">
      <c r="B6" s="55" t="s">
        <v>12</v>
      </c>
      <c r="C6" s="55"/>
      <c r="D6" s="55"/>
      <c r="E6" s="82">
        <v>0.1</v>
      </c>
      <c r="G6" s="83"/>
      <c r="H6" s="59"/>
      <c r="I6" s="59"/>
      <c r="J6" s="59"/>
      <c r="K6" s="59"/>
      <c r="L6" s="59"/>
    </row>
    <row r="7" spans="2:12" ht="13.2" customHeight="1" x14ac:dyDescent="0.25">
      <c r="B7" s="55" t="s">
        <v>13</v>
      </c>
      <c r="C7" s="55"/>
      <c r="D7" s="55"/>
      <c r="E7" s="82">
        <v>0.3</v>
      </c>
      <c r="G7" s="83"/>
      <c r="H7" s="59"/>
      <c r="I7" s="59"/>
      <c r="J7" s="59"/>
      <c r="K7" s="59"/>
      <c r="L7" s="59"/>
    </row>
    <row r="8" spans="2:12" ht="13.2" customHeight="1" x14ac:dyDescent="0.25">
      <c r="B8" s="55" t="s">
        <v>14</v>
      </c>
      <c r="C8" s="55"/>
      <c r="D8" s="55"/>
      <c r="E8" s="82">
        <v>2.5000000000000001E-2</v>
      </c>
      <c r="G8" s="83"/>
      <c r="H8" s="59"/>
      <c r="I8" s="59"/>
      <c r="J8" s="59"/>
      <c r="K8" s="59"/>
      <c r="L8" s="59"/>
    </row>
    <row r="9" spans="2:12" ht="13.2" customHeight="1" x14ac:dyDescent="0.25">
      <c r="B9" s="55"/>
      <c r="C9" s="55"/>
      <c r="D9" s="55"/>
      <c r="E9" s="55"/>
      <c r="F9" s="55"/>
      <c r="G9" s="60"/>
      <c r="H9" s="59"/>
      <c r="I9" s="59"/>
      <c r="J9" s="59"/>
      <c r="K9" s="59"/>
      <c r="L9" s="59"/>
    </row>
    <row r="10" spans="2:12" ht="13.2" customHeight="1" x14ac:dyDescent="0.25">
      <c r="B10" s="55" t="s">
        <v>15</v>
      </c>
      <c r="C10" s="55"/>
      <c r="D10" s="55"/>
      <c r="E10" s="55"/>
      <c r="F10" s="55"/>
      <c r="G10" s="61">
        <v>-25</v>
      </c>
      <c r="H10" s="62">
        <v>200</v>
      </c>
      <c r="I10" s="63">
        <f>+H10</f>
        <v>200</v>
      </c>
      <c r="J10" s="63">
        <f t="shared" ref="J10:L10" si="1">+I10</f>
        <v>200</v>
      </c>
      <c r="K10" s="63">
        <f t="shared" si="1"/>
        <v>200</v>
      </c>
      <c r="L10" s="63">
        <f t="shared" si="1"/>
        <v>200</v>
      </c>
    </row>
    <row r="11" spans="2:12" ht="13.2" customHeight="1" x14ac:dyDescent="0.25">
      <c r="B11" s="77" t="s">
        <v>16</v>
      </c>
      <c r="C11" s="77"/>
      <c r="D11" s="77"/>
      <c r="E11" s="77"/>
      <c r="F11" s="77"/>
      <c r="G11" s="78">
        <f>+G10/(1+$E$5)^G3</f>
        <v>-25</v>
      </c>
      <c r="H11" s="76">
        <f>+H10/(1+$E$5)^H3</f>
        <v>178.57142857142856</v>
      </c>
      <c r="I11" s="76">
        <f>+I10/(1+$E$5)^I3</f>
        <v>159.43877551020407</v>
      </c>
      <c r="J11" s="76">
        <f>+J10/(1+$E$5)^J3</f>
        <v>142.35604956268219</v>
      </c>
      <c r="K11" s="76">
        <f>+K10/(1+$E$5)^K3</f>
        <v>127.10361568096623</v>
      </c>
      <c r="L11" s="76">
        <f>+L10/(1+$E$5)^L3</f>
        <v>113.48537114371985</v>
      </c>
    </row>
    <row r="12" spans="2:12" ht="13.2" customHeight="1" x14ac:dyDescent="0.25">
      <c r="B12" s="55"/>
      <c r="C12" s="55"/>
      <c r="D12" s="55"/>
      <c r="E12" s="55"/>
      <c r="F12" s="55"/>
      <c r="G12" s="61"/>
      <c r="H12" s="62"/>
      <c r="I12" s="63"/>
      <c r="J12" s="63"/>
      <c r="K12" s="63"/>
      <c r="L12" s="63"/>
    </row>
    <row r="13" spans="2:12" ht="13.2" customHeight="1" x14ac:dyDescent="0.25">
      <c r="B13" s="55" t="s">
        <v>17</v>
      </c>
      <c r="C13" s="55"/>
      <c r="D13" s="55"/>
      <c r="E13" s="55"/>
      <c r="F13" s="55"/>
      <c r="G13" s="65">
        <f>+SUM(G11:L11)</f>
        <v>695.95524046900084</v>
      </c>
      <c r="H13" s="66"/>
      <c r="I13" s="66"/>
      <c r="J13" s="66"/>
      <c r="K13" s="66"/>
      <c r="L13" s="66"/>
    </row>
    <row r="14" spans="2:12" ht="13.2" customHeight="1" x14ac:dyDescent="0.25">
      <c r="B14" s="55" t="s">
        <v>18</v>
      </c>
      <c r="C14" s="55"/>
      <c r="D14" s="55"/>
      <c r="E14" s="55"/>
      <c r="F14" s="55"/>
      <c r="G14" s="65">
        <f>+L10*(1+E8)/(E5-E8)</f>
        <v>2157.894736842105</v>
      </c>
      <c r="H14" s="66"/>
      <c r="I14" s="66"/>
      <c r="J14" s="66"/>
      <c r="K14" s="66"/>
      <c r="L14" s="66"/>
    </row>
    <row r="15" spans="2:12" ht="13.2" customHeight="1" x14ac:dyDescent="0.25">
      <c r="B15" s="55" t="s">
        <v>21</v>
      </c>
      <c r="C15" s="55"/>
      <c r="D15" s="55"/>
      <c r="E15" s="55"/>
      <c r="F15" s="55"/>
      <c r="G15" s="65">
        <f>+G14/(1+$E$5)^L3</f>
        <v>1224.4474254980298</v>
      </c>
      <c r="H15" s="66"/>
      <c r="I15" s="66"/>
      <c r="J15" s="66"/>
      <c r="K15" s="66"/>
      <c r="L15" s="66"/>
    </row>
    <row r="16" spans="2:12" ht="13.2" customHeight="1" x14ac:dyDescent="0.25">
      <c r="B16" s="84" t="s">
        <v>22</v>
      </c>
      <c r="C16" s="85"/>
      <c r="D16" s="85"/>
      <c r="E16" s="85"/>
      <c r="F16" s="85"/>
      <c r="G16" s="86">
        <f>+G13+G15</f>
        <v>1920.4026659670308</v>
      </c>
      <c r="H16" s="75"/>
      <c r="I16" s="66"/>
      <c r="J16" s="66"/>
      <c r="K16" s="66"/>
      <c r="L16" s="66"/>
    </row>
    <row r="17" spans="2:12" ht="13.2" customHeight="1" x14ac:dyDescent="0.25">
      <c r="B17" s="67"/>
      <c r="C17" s="67"/>
      <c r="D17" s="67"/>
      <c r="E17" s="64"/>
      <c r="F17" s="64"/>
      <c r="G17" s="68"/>
      <c r="H17" s="69"/>
      <c r="I17" s="69"/>
      <c r="J17" s="69"/>
      <c r="K17" s="69"/>
      <c r="L17" s="69"/>
    </row>
    <row r="18" spans="2:12" ht="13.2" customHeight="1" x14ac:dyDescent="0.25">
      <c r="B18" s="55" t="s">
        <v>19</v>
      </c>
      <c r="C18" s="55"/>
      <c r="D18" s="55"/>
      <c r="E18" s="70"/>
      <c r="F18" s="70"/>
      <c r="G18" s="61">
        <v>40</v>
      </c>
      <c r="H18" s="71">
        <f>+G18-8</f>
        <v>32</v>
      </c>
      <c r="I18" s="71">
        <f t="shared" ref="I18:L18" si="2">+H18-8</f>
        <v>24</v>
      </c>
      <c r="J18" s="71">
        <f t="shared" si="2"/>
        <v>16</v>
      </c>
      <c r="K18" s="71">
        <f t="shared" si="2"/>
        <v>8</v>
      </c>
      <c r="L18" s="71">
        <f t="shared" si="2"/>
        <v>0</v>
      </c>
    </row>
    <row r="19" spans="2:12" ht="13.2" customHeight="1" x14ac:dyDescent="0.25">
      <c r="B19" s="55" t="s">
        <v>23</v>
      </c>
      <c r="C19" s="55"/>
      <c r="D19" s="55"/>
      <c r="E19" s="70"/>
      <c r="F19" s="70"/>
      <c r="G19" s="65">
        <f>+G18*$E$7</f>
        <v>12</v>
      </c>
      <c r="H19" s="63">
        <f>+H18*$E$7</f>
        <v>9.6</v>
      </c>
      <c r="I19" s="63">
        <f>+I18*$E$7</f>
        <v>7.1999999999999993</v>
      </c>
      <c r="J19" s="63">
        <f>+J18*$E$7</f>
        <v>4.8</v>
      </c>
      <c r="K19" s="63">
        <f>+K18*$E$7</f>
        <v>2.4</v>
      </c>
      <c r="L19" s="63">
        <f>+L18*$E$7</f>
        <v>0</v>
      </c>
    </row>
    <row r="20" spans="2:12" ht="13.2" customHeight="1" x14ac:dyDescent="0.25">
      <c r="B20" s="77" t="s">
        <v>24</v>
      </c>
      <c r="C20" s="77"/>
      <c r="D20" s="77"/>
      <c r="E20" s="77"/>
      <c r="F20" s="77"/>
      <c r="G20" s="78">
        <f>+G19/(1+$E$6)^G3</f>
        <v>12</v>
      </c>
      <c r="H20" s="76">
        <f>+H19/(1+$E$6)^H3</f>
        <v>8.7272727272727266</v>
      </c>
      <c r="I20" s="76">
        <f>+I19/(1+$E$6)^I3</f>
        <v>5.9504132231404947</v>
      </c>
      <c r="J20" s="76">
        <f>+J19/(1+$E$6)^J3</f>
        <v>3.6063110443275721</v>
      </c>
      <c r="K20" s="76">
        <f>+K19/(1+$E$6)^K3</f>
        <v>1.6392322928761691</v>
      </c>
      <c r="L20" s="76">
        <f>+L19/(1+$E$6)^L3</f>
        <v>0</v>
      </c>
    </row>
    <row r="21" spans="2:12" ht="13.2" customHeight="1" x14ac:dyDescent="0.25">
      <c r="B21" s="67"/>
      <c r="C21" s="67"/>
      <c r="D21" s="67"/>
      <c r="E21" s="64"/>
      <c r="F21" s="64"/>
      <c r="G21" s="72"/>
      <c r="H21" s="73"/>
      <c r="I21" s="73"/>
      <c r="J21" s="73"/>
      <c r="K21" s="73"/>
      <c r="L21" s="66"/>
    </row>
    <row r="22" spans="2:12" ht="13.2" customHeight="1" x14ac:dyDescent="0.25">
      <c r="B22" s="87" t="s">
        <v>20</v>
      </c>
      <c r="C22" s="90"/>
      <c r="D22" s="90"/>
      <c r="E22" s="88"/>
      <c r="F22" s="88"/>
      <c r="G22" s="89">
        <f>+SUM(G20:L20)</f>
        <v>31.923229287616962</v>
      </c>
      <c r="H22" s="66"/>
      <c r="I22" s="66"/>
      <c r="J22" s="66"/>
      <c r="K22" s="66"/>
      <c r="L22" s="66"/>
    </row>
    <row r="23" spans="2:12" ht="13.2" customHeight="1" x14ac:dyDescent="0.25">
      <c r="B23" s="67"/>
      <c r="C23" s="67"/>
      <c r="D23" s="67"/>
      <c r="E23" s="64"/>
      <c r="F23" s="64"/>
      <c r="G23" s="74"/>
      <c r="H23" s="66"/>
      <c r="I23" s="66"/>
      <c r="J23" s="66"/>
      <c r="K23" s="66"/>
      <c r="L23" s="66"/>
    </row>
    <row r="24" spans="2:12" ht="13.2" customHeight="1" x14ac:dyDescent="0.25">
      <c r="B24" s="79" t="s">
        <v>10</v>
      </c>
      <c r="C24" s="91"/>
      <c r="D24" s="91"/>
      <c r="E24" s="80"/>
      <c r="F24" s="80"/>
      <c r="G24" s="81">
        <f>+G16+G22</f>
        <v>1952.3258952546478</v>
      </c>
      <c r="H24" s="66"/>
      <c r="I24" s="66"/>
      <c r="J24" s="66"/>
      <c r="K24" s="66"/>
      <c r="L24" s="6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2022-09-25T08:00:23Z</dcterms:modified>
</cp:coreProperties>
</file>