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/>
  <xr:revisionPtr revIDLastSave="0" documentId="13_ncr:1_{2F46074E-5BAB-480D-A931-1944AF041916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0" i="1" l="1"/>
  <c r="N20" i="1"/>
  <c r="M20" i="1"/>
  <c r="L20" i="1"/>
  <c r="O11" i="1"/>
  <c r="N11" i="1"/>
  <c r="M11" i="1"/>
  <c r="L11" i="1"/>
  <c r="O10" i="1"/>
  <c r="N10" i="1"/>
  <c r="M10" i="1"/>
  <c r="L10" i="1"/>
  <c r="O9" i="1"/>
  <c r="N9" i="1"/>
  <c r="M9" i="1"/>
  <c r="L9" i="1"/>
  <c r="O8" i="1"/>
  <c r="N8" i="1"/>
  <c r="M8" i="1"/>
  <c r="L8" i="1"/>
  <c r="C8" i="1"/>
  <c r="C9" i="1" s="1"/>
  <c r="C10" i="1" s="1"/>
  <c r="C11" i="1" s="1"/>
  <c r="O7" i="1"/>
  <c r="N7" i="1"/>
  <c r="M7" i="1"/>
  <c r="L7" i="1"/>
  <c r="N17" i="1" l="1"/>
  <c r="O17" i="1"/>
  <c r="L13" i="1"/>
  <c r="M17" i="1"/>
  <c r="L17" i="1"/>
  <c r="N16" i="1"/>
  <c r="N22" i="1" s="1"/>
  <c r="O13" i="1"/>
  <c r="N14" i="1"/>
  <c r="N15" i="1"/>
  <c r="N21" i="1" s="1"/>
  <c r="O16" i="1"/>
  <c r="O22" i="1" s="1"/>
  <c r="M13" i="1"/>
  <c r="N13" i="1"/>
  <c r="M14" i="1"/>
  <c r="O14" i="1"/>
  <c r="O15" i="1"/>
  <c r="O21" i="1" s="1"/>
  <c r="L14" i="1"/>
  <c r="L18" i="1"/>
  <c r="M18" i="1"/>
  <c r="N18" i="1"/>
  <c r="O18" i="1"/>
  <c r="L16" i="1"/>
  <c r="L22" i="1" s="1"/>
  <c r="L15" i="1"/>
  <c r="L21" i="1" s="1"/>
  <c r="M15" i="1"/>
  <c r="M21" i="1" s="1"/>
  <c r="M16" i="1"/>
  <c r="M22" i="1" s="1"/>
</calcChain>
</file>

<file path=xl/sharedStrings.xml><?xml version="1.0" encoding="utf-8"?>
<sst xmlns="http://schemas.openxmlformats.org/spreadsheetml/2006/main" count="43" uniqueCount="41">
  <si>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</si>
  <si>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</si>
  <si>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</si>
  <si>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</si>
  <si>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</si>
  <si>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</si>
  <si>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</si>
  <si>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Comparable Company Analysis (CCA)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</si>
  <si>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Comparable Company Analysis (CCA)</t>
    </r>
  </si>
  <si>
    <t>($ in millions)</t>
  </si>
  <si>
    <t xml:space="preserve">Market </t>
  </si>
  <si>
    <t>Enterprise</t>
  </si>
  <si>
    <t>LTM Financial Metrics</t>
  </si>
  <si>
    <t>LTM Multiples</t>
  </si>
  <si>
    <t>Name</t>
  </si>
  <si>
    <t>Ticker</t>
  </si>
  <si>
    <t>Capitalization</t>
  </si>
  <si>
    <t>Value (TEV)</t>
  </si>
  <si>
    <t>Revenue</t>
  </si>
  <si>
    <t>EBITDA</t>
  </si>
  <si>
    <t>EBIT</t>
  </si>
  <si>
    <t>Net Income</t>
  </si>
  <si>
    <t>TEV / Revenue</t>
  </si>
  <si>
    <t>TEV / EBITDA</t>
  </si>
  <si>
    <t>TEV / EBIT</t>
  </si>
  <si>
    <t>P/E</t>
  </si>
  <si>
    <t>Company A</t>
  </si>
  <si>
    <t>----</t>
  </si>
  <si>
    <t>Company B</t>
  </si>
  <si>
    <t>Company C</t>
  </si>
  <si>
    <t>Company D</t>
  </si>
  <si>
    <t>Target Company</t>
  </si>
  <si>
    <t>Minimum</t>
  </si>
  <si>
    <t>25th Percentile</t>
  </si>
  <si>
    <t>Median</t>
  </si>
  <si>
    <t>Mean</t>
  </si>
  <si>
    <t>75th Percentile</t>
  </si>
  <si>
    <t>Maximum</t>
  </si>
  <si>
    <t>Target Company – Implied Valuation</t>
  </si>
  <si>
    <t>Comparable Company Analysis (CCA)</t>
  </si>
  <si>
    <t>Present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</si>
</sst>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);\(#,##0\);\-\-_);@_)"/>
    <numFmt numFmtId="165" formatCode="@_)"/>
    <numFmt numFmtId="166" formatCode="#,##0_);\(#,##0\)_);\-\-_)"/>
    <numFmt numFmtId="167" formatCode="mm/dd/yyyy_)"/>
    <numFmt numFmtId="168" formatCode="&quot;$&quot;#,##0_);\(&quot;$&quot;#,##0\);\-\-_)"/>
    <numFmt numFmtId="169" formatCode="#,##0.0\x_);\(#,##0.0\x\);\-\-_)"/>
  </numFmts>
  <fonts count="2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  <scheme val="minor"/>
    </font>
    <font>
      <sz val="10"/>
      <color rgb="FF0000FF"/>
      <name val="Arial"/>
      <family val="2"/>
      <scheme val="minor"/>
    </font>
    <font>
      <u val="singleAccounting"/>
      <sz val="10"/>
      <color theme="1"/>
      <name val="Arial"/>
      <family val="2"/>
      <scheme val="minor"/>
    </font>
    <font>
      <b/>
      <sz val="10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117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5" fontId="0" fillId="0" borderId="0" xfId="0" quotePrefix="1" applyNumberFormat="1" applyFont="1" applyAlignment="1">
      <alignment vertical="center"/>
    </xf>
    <xf numFmtId="165" fontId="0" fillId="0" borderId="17" xfId="0" quotePrefix="1" applyNumberFormat="1" applyFont="1" applyBorder="1" applyAlignment="1">
      <alignment horizontal="left" vertical="center"/>
    </xf>
    <xf numFmtId="165" fontId="0" fillId="0" borderId="0" xfId="0" quotePrefix="1" applyNumberFormat="1" applyFont="1" applyAlignment="1">
      <alignment horizontal="left" vertical="center"/>
    </xf>
    <xf numFmtId="166" fontId="0" fillId="0" borderId="0" xfId="0" applyNumberFormat="1" applyFont="1" applyAlignment="1">
      <alignment horizontal="right" vertical="center"/>
    </xf>
    <xf numFmtId="165" fontId="0" fillId="0" borderId="19" xfId="0" quotePrefix="1" applyNumberFormat="1" applyFont="1" applyBorder="1" applyAlignment="1">
      <alignment vertical="center"/>
    </xf>
    <xf numFmtId="165" fontId="0" fillId="0" borderId="21" xfId="0" quotePrefix="1" applyNumberFormat="1" applyFont="1" applyBorder="1" applyAlignment="1">
      <alignment vertical="center"/>
    </xf>
    <xf numFmtId="165" fontId="0" fillId="0" borderId="23" xfId="0" quotePrefix="1" applyNumberFormat="1" applyFont="1" applyBorder="1" applyAlignment="1">
      <alignment vertical="center"/>
    </xf>
    <xf numFmtId="0" fontId="0" fillId="0" borderId="0" xfId="0" quotePrefix="1" applyFont="1" applyAlignment="1">
      <alignment horizontal="center" vertical="center"/>
    </xf>
    <xf numFmtId="166" fontId="0" fillId="0" borderId="0" xfId="0" quotePrefix="1" applyNumberFormat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24" fillId="0" borderId="0" xfId="0" quotePrefix="1" applyFont="1" applyAlignment="1">
      <alignment horizontal="centerContinuous" vertical="center"/>
    </xf>
    <xf numFmtId="165" fontId="25" fillId="9" borderId="18" xfId="0" quotePrefix="1" applyNumberFormat="1" applyFont="1" applyFill="1" applyBorder="1" applyAlignment="1">
      <alignment vertical="center"/>
    </xf>
    <xf numFmtId="166" fontId="22" fillId="9" borderId="0" xfId="0" applyNumberFormat="1" applyFont="1" applyFill="1" applyAlignment="1">
      <alignment vertical="center"/>
    </xf>
    <xf numFmtId="165" fontId="0" fillId="0" borderId="25" xfId="0" quotePrefix="1" applyNumberFormat="1" applyFont="1" applyBorder="1" applyAlignment="1">
      <alignment vertical="center"/>
    </xf>
    <xf numFmtId="166" fontId="0" fillId="0" borderId="0" xfId="0" applyNumberFormat="1" applyFont="1" applyAlignment="1">
      <alignment horizontal="centerContinuous" vertical="center"/>
    </xf>
    <xf numFmtId="166" fontId="24" fillId="0" borderId="0" xfId="0" applyNumberFormat="1" applyFont="1" applyAlignment="1">
      <alignment horizontal="center" vertical="center"/>
    </xf>
    <xf numFmtId="166" fontId="22" fillId="9" borderId="18" xfId="0" applyNumberFormat="1" applyFont="1" applyFill="1" applyBorder="1" applyAlignment="1">
      <alignment vertical="center"/>
    </xf>
    <xf numFmtId="166" fontId="0" fillId="0" borderId="25" xfId="0" applyNumberFormat="1" applyFont="1" applyBorder="1" applyAlignment="1">
      <alignment vertical="center"/>
    </xf>
    <xf numFmtId="166" fontId="24" fillId="0" borderId="0" xfId="0" quotePrefix="1" applyNumberFormat="1" applyFont="1" applyAlignment="1">
      <alignment horizontal="centerContinuous" vertical="center"/>
    </xf>
    <xf numFmtId="166" fontId="24" fillId="0" borderId="0" xfId="0" applyNumberFormat="1" applyFont="1" applyAlignment="1">
      <alignment horizontal="centerContinuous" vertical="center"/>
    </xf>
    <xf numFmtId="166" fontId="0" fillId="0" borderId="0" xfId="0" applyNumberFormat="1" applyFont="1" applyAlignment="1">
      <alignment horizontal="left" vertical="center"/>
    </xf>
    <xf numFmtId="166" fontId="0" fillId="0" borderId="17" xfId="0" applyNumberFormat="1" applyFont="1" applyBorder="1" applyAlignment="1">
      <alignment vertical="center"/>
    </xf>
    <xf numFmtId="166" fontId="0" fillId="0" borderId="17" xfId="0" applyNumberFormat="1" applyFont="1" applyBorder="1" applyAlignment="1">
      <alignment horizontal="right" vertical="center"/>
    </xf>
    <xf numFmtId="166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horizontal="right" vertical="center"/>
    </xf>
    <xf numFmtId="166" fontId="0" fillId="0" borderId="18" xfId="0" applyNumberFormat="1" applyFont="1" applyBorder="1" applyAlignment="1">
      <alignment vertical="center"/>
    </xf>
    <xf numFmtId="166" fontId="0" fillId="0" borderId="18" xfId="0" applyNumberFormat="1" applyFont="1" applyBorder="1" applyAlignment="1">
      <alignment horizontal="right" vertical="center"/>
    </xf>
    <xf numFmtId="168" fontId="23" fillId="0" borderId="17" xfId="0" applyNumberFormat="1" applyFont="1" applyBorder="1" applyAlignment="1">
      <alignment horizontal="center" vertical="center"/>
    </xf>
    <xf numFmtId="166" fontId="23" fillId="0" borderId="17" xfId="0" applyNumberFormat="1" applyFont="1" applyBorder="1" applyAlignment="1">
      <alignment horizontal="center" vertical="center"/>
    </xf>
    <xf numFmtId="169" fontId="22" fillId="0" borderId="17" xfId="0" applyNumberFormat="1" applyFont="1" applyBorder="1" applyAlignment="1">
      <alignment horizontal="center" vertical="center"/>
    </xf>
    <xf numFmtId="168" fontId="23" fillId="0" borderId="0" xfId="0" applyNumberFormat="1" applyFont="1" applyAlignment="1">
      <alignment horizontal="center" vertical="center"/>
    </xf>
    <xf numFmtId="166" fontId="23" fillId="0" borderId="0" xfId="0" applyNumberFormat="1" applyFont="1" applyAlignment="1">
      <alignment horizontal="center" vertical="center"/>
    </xf>
    <xf numFmtId="169" fontId="22" fillId="0" borderId="0" xfId="0" applyNumberFormat="1" applyFont="1" applyAlignment="1">
      <alignment horizontal="center" vertical="center"/>
    </xf>
    <xf numFmtId="169" fontId="0" fillId="0" borderId="17" xfId="0" applyNumberFormat="1" applyFont="1" applyBorder="1" applyAlignment="1">
      <alignment horizontal="center" vertical="center"/>
    </xf>
    <xf numFmtId="169" fontId="0" fillId="0" borderId="20" xfId="0" applyNumberFormat="1" applyFont="1" applyBorder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22" xfId="0" applyNumberFormat="1" applyFont="1" applyBorder="1" applyAlignment="1">
      <alignment horizontal="center" vertical="center"/>
    </xf>
    <xf numFmtId="169" fontId="0" fillId="0" borderId="18" xfId="0" applyNumberFormat="1" applyFont="1" applyBorder="1" applyAlignment="1">
      <alignment horizontal="center" vertical="center"/>
    </xf>
    <xf numFmtId="169" fontId="0" fillId="0" borderId="24" xfId="0" applyNumberFormat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0" fillId="12" borderId="17" xfId="0" applyNumberFormat="1" applyFont="1" applyFill="1" applyBorder="1" applyAlignment="1">
      <alignment vertical="center"/>
    </xf>
    <xf numFmtId="166" fontId="0" fillId="12" borderId="18" xfId="0" applyNumberFormat="1" applyFont="1" applyFill="1" applyBorder="1" applyAlignment="1">
      <alignment vertical="center"/>
    </xf>
    <xf numFmtId="166" fontId="0" fillId="13" borderId="27" xfId="0" applyNumberFormat="1" applyFont="1" applyFill="1" applyBorder="1" applyAlignment="1">
      <alignment vertical="center"/>
    </xf>
    <xf numFmtId="166" fontId="0" fillId="13" borderId="30" xfId="0" applyNumberFormat="1" applyFont="1" applyFill="1" applyBorder="1" applyAlignment="1">
      <alignment vertical="center"/>
    </xf>
    <xf numFmtId="165" fontId="0" fillId="12" borderId="19" xfId="0" quotePrefix="1" applyNumberFormat="1" applyFont="1" applyFill="1" applyBorder="1" applyAlignment="1">
      <alignment vertical="center"/>
    </xf>
    <xf numFmtId="166" fontId="0" fillId="12" borderId="17" xfId="0" applyNumberFormat="1" applyFont="1" applyFill="1" applyBorder="1" applyAlignment="1">
      <alignment horizontal="right" vertical="center"/>
    </xf>
    <xf numFmtId="169" fontId="0" fillId="12" borderId="17" xfId="0" applyNumberFormat="1" applyFont="1" applyFill="1" applyBorder="1" applyAlignment="1">
      <alignment horizontal="center" vertical="center"/>
    </xf>
    <xf numFmtId="169" fontId="0" fillId="12" borderId="20" xfId="0" applyNumberFormat="1" applyFont="1" applyFill="1" applyBorder="1" applyAlignment="1">
      <alignment horizontal="center" vertical="center"/>
    </xf>
    <xf numFmtId="165" fontId="0" fillId="12" borderId="23" xfId="0" quotePrefix="1" applyNumberFormat="1" applyFont="1" applyFill="1" applyBorder="1" applyAlignment="1">
      <alignment vertical="center"/>
    </xf>
    <xf numFmtId="166" fontId="0" fillId="12" borderId="18" xfId="0" applyNumberFormat="1" applyFont="1" applyFill="1" applyBorder="1" applyAlignment="1">
      <alignment horizontal="right" vertical="center"/>
    </xf>
    <xf numFmtId="169" fontId="0" fillId="12" borderId="18" xfId="0" applyNumberFormat="1" applyFont="1" applyFill="1" applyBorder="1" applyAlignment="1">
      <alignment horizontal="center" vertical="center"/>
    </xf>
    <xf numFmtId="169" fontId="0" fillId="12" borderId="24" xfId="0" applyNumberFormat="1" applyFont="1" applyFill="1" applyBorder="1" applyAlignment="1">
      <alignment horizontal="center" vertical="center"/>
    </xf>
    <xf numFmtId="166" fontId="0" fillId="13" borderId="26" xfId="0" quotePrefix="1" applyNumberFormat="1" applyFont="1" applyFill="1" applyBorder="1" applyAlignment="1">
      <alignment vertical="center"/>
    </xf>
    <xf numFmtId="166" fontId="24" fillId="13" borderId="27" xfId="0" applyNumberFormat="1" applyFont="1" applyFill="1" applyBorder="1" applyAlignment="1">
      <alignment horizontal="centerContinuous" vertical="center"/>
    </xf>
    <xf numFmtId="166" fontId="0" fillId="13" borderId="27" xfId="0" applyNumberFormat="1" applyFont="1" applyFill="1" applyBorder="1" applyAlignment="1">
      <alignment horizontal="centerContinuous" vertical="center"/>
    </xf>
    <xf numFmtId="168" fontId="0" fillId="13" borderId="27" xfId="0" applyNumberFormat="1" applyFont="1" applyFill="1" applyBorder="1" applyAlignment="1">
      <alignment horizontal="center" vertical="center"/>
    </xf>
    <xf numFmtId="168" fontId="0" fillId="13" borderId="28" xfId="0" applyNumberFormat="1" applyFont="1" applyFill="1" applyBorder="1" applyAlignment="1">
      <alignment horizontal="center" vertical="center"/>
    </xf>
    <xf numFmtId="166" fontId="0" fillId="13" borderId="29" xfId="0" quotePrefix="1" applyNumberFormat="1" applyFont="1" applyFill="1" applyBorder="1" applyAlignment="1">
      <alignment vertical="center"/>
    </xf>
    <xf numFmtId="168" fontId="0" fillId="13" borderId="30" xfId="0" applyNumberFormat="1" applyFont="1" applyFill="1" applyBorder="1" applyAlignment="1">
      <alignment horizontal="center" vertical="center"/>
    </xf>
    <xf numFmtId="168" fontId="0" fillId="13" borderId="31" xfId="0" applyNumberFormat="1" applyFont="1" applyFill="1" applyBorder="1" applyAlignment="1">
      <alignment horizontal="center" vertical="center"/>
    </xf>
    <xf numFmtId="167" fontId="23" fillId="0" borderId="0" xfId="0" applyNumberFormat="1" applyFont="1" applyBorder="1" applyAlignment="1">
      <alignment horizontal="center" vertical="center"/>
    </xf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comparable-company-analysis-comps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98" t="s">
        <v>6</v>
      </c>
      <c r="O3" s="99"/>
      <c r="P3" s="99"/>
      <c r="Q3" s="99"/>
      <c r="R3" s="99"/>
      <c r="S3" s="99"/>
      <c r="T3" s="99"/>
      <c r="U3" s="100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101"/>
      <c r="O4" s="102"/>
      <c r="P4" s="102"/>
      <c r="Q4" s="102"/>
      <c r="R4" s="102"/>
      <c r="S4" s="102"/>
      <c r="T4" s="102"/>
      <c r="U4" s="103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101"/>
      <c r="O5" s="102"/>
      <c r="P5" s="102"/>
      <c r="Q5" s="102"/>
      <c r="R5" s="102"/>
      <c r="S5" s="102"/>
      <c r="T5" s="102"/>
      <c r="U5" s="103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104"/>
      <c r="O6" s="105"/>
      <c r="P6" s="105"/>
      <c r="Q6" s="105"/>
      <c r="R6" s="105"/>
      <c r="S6" s="105"/>
      <c r="T6" s="105"/>
      <c r="U6" s="106"/>
      <c r="V6" s="8"/>
    </row>
    <row r="7" spans="2:22" ht="13.2" customHeight="1" x14ac:dyDescent="0.25">
      <c r="B7" s="19"/>
      <c r="C7" s="107" t="s">
        <v>7</v>
      </c>
      <c r="D7" s="107"/>
      <c r="E7" s="107"/>
      <c r="F7" s="107"/>
      <c r="G7" s="107"/>
      <c r="H7" s="107"/>
      <c r="I7" s="107"/>
      <c r="J7" s="107"/>
      <c r="K7" s="107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107"/>
      <c r="D8" s="107"/>
      <c r="E8" s="107"/>
      <c r="F8" s="107"/>
      <c r="G8" s="107"/>
      <c r="H8" s="107"/>
      <c r="I8" s="107"/>
      <c r="J8" s="107"/>
      <c r="K8" s="107"/>
      <c r="L8" s="17"/>
      <c r="M8" s="9"/>
      <c r="N8" s="98" t="s">
        <v>5</v>
      </c>
      <c r="O8" s="99"/>
      <c r="P8" s="99"/>
      <c r="Q8" s="99"/>
      <c r="R8" s="99"/>
      <c r="S8" s="99"/>
      <c r="T8" s="99"/>
      <c r="U8" s="100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101"/>
      <c r="O9" s="102"/>
      <c r="P9" s="102"/>
      <c r="Q9" s="102"/>
      <c r="R9" s="102"/>
      <c r="S9" s="102"/>
      <c r="T9" s="102"/>
      <c r="U9" s="103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101"/>
      <c r="O10" s="102"/>
      <c r="P10" s="102"/>
      <c r="Q10" s="102"/>
      <c r="R10" s="102"/>
      <c r="S10" s="102"/>
      <c r="T10" s="102"/>
      <c r="U10" s="103"/>
      <c r="V10" s="8"/>
    </row>
    <row r="11" spans="2:22" ht="13.2" customHeight="1" x14ac:dyDescent="0.25">
      <c r="B11" s="11"/>
      <c r="C11" s="108" t="s">
        <v>8</v>
      </c>
      <c r="D11" s="109"/>
      <c r="E11" s="109"/>
      <c r="F11" s="109"/>
      <c r="G11" s="109"/>
      <c r="H11" s="109"/>
      <c r="I11" s="109"/>
      <c r="J11" s="109"/>
      <c r="K11" s="110"/>
      <c r="L11" s="10"/>
      <c r="M11" s="9"/>
      <c r="N11" s="104"/>
      <c r="O11" s="105"/>
      <c r="P11" s="105"/>
      <c r="Q11" s="105"/>
      <c r="R11" s="105"/>
      <c r="S11" s="105"/>
      <c r="T11" s="105"/>
      <c r="U11" s="106"/>
      <c r="V11" s="8"/>
    </row>
    <row r="12" spans="2:22" ht="13.2" customHeight="1" x14ac:dyDescent="0.25">
      <c r="B12" s="11"/>
      <c r="C12" s="111"/>
      <c r="D12" s="112"/>
      <c r="E12" s="112"/>
      <c r="F12" s="112"/>
      <c r="G12" s="112"/>
      <c r="H12" s="112"/>
      <c r="I12" s="112"/>
      <c r="J12" s="112"/>
      <c r="K12" s="113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111"/>
      <c r="D13" s="112"/>
      <c r="E13" s="112"/>
      <c r="F13" s="112"/>
      <c r="G13" s="112"/>
      <c r="H13" s="112"/>
      <c r="I13" s="112"/>
      <c r="J13" s="112"/>
      <c r="K13" s="113"/>
      <c r="L13" s="10"/>
      <c r="M13" s="9"/>
      <c r="N13" s="98" t="s">
        <v>4</v>
      </c>
      <c r="O13" s="99"/>
      <c r="P13" s="99"/>
      <c r="Q13" s="99"/>
      <c r="R13" s="99"/>
      <c r="S13" s="99"/>
      <c r="T13" s="99"/>
      <c r="U13" s="100"/>
      <c r="V13" s="8"/>
    </row>
    <row r="14" spans="2:22" ht="13.2" customHeight="1" x14ac:dyDescent="0.25">
      <c r="B14" s="11"/>
      <c r="C14" s="111"/>
      <c r="D14" s="112"/>
      <c r="E14" s="112"/>
      <c r="F14" s="112"/>
      <c r="G14" s="112"/>
      <c r="H14" s="112"/>
      <c r="I14" s="112"/>
      <c r="J14" s="112"/>
      <c r="K14" s="113"/>
      <c r="L14" s="14"/>
      <c r="M14" s="9"/>
      <c r="N14" s="101"/>
      <c r="O14" s="102"/>
      <c r="P14" s="102"/>
      <c r="Q14" s="102"/>
      <c r="R14" s="102"/>
      <c r="S14" s="102"/>
      <c r="T14" s="102"/>
      <c r="U14" s="103"/>
      <c r="V14" s="8"/>
    </row>
    <row r="15" spans="2:22" ht="13.2" customHeight="1" x14ac:dyDescent="0.25">
      <c r="B15" s="11"/>
      <c r="C15" s="111"/>
      <c r="D15" s="112"/>
      <c r="E15" s="112"/>
      <c r="F15" s="112"/>
      <c r="G15" s="112"/>
      <c r="H15" s="112"/>
      <c r="I15" s="112"/>
      <c r="J15" s="112"/>
      <c r="K15" s="113"/>
      <c r="L15" s="10"/>
      <c r="M15" s="9"/>
      <c r="N15" s="101"/>
      <c r="O15" s="102"/>
      <c r="P15" s="102"/>
      <c r="Q15" s="102"/>
      <c r="R15" s="102"/>
      <c r="S15" s="102"/>
      <c r="T15" s="102"/>
      <c r="U15" s="103"/>
      <c r="V15" s="8"/>
    </row>
    <row r="16" spans="2:22" ht="13.2" customHeight="1" x14ac:dyDescent="0.25">
      <c r="B16" s="11"/>
      <c r="C16" s="114"/>
      <c r="D16" s="115"/>
      <c r="E16" s="115"/>
      <c r="F16" s="115"/>
      <c r="G16" s="115"/>
      <c r="H16" s="115"/>
      <c r="I16" s="115"/>
      <c r="J16" s="115"/>
      <c r="K16" s="116"/>
      <c r="L16" s="10"/>
      <c r="M16" s="9"/>
      <c r="N16" s="104"/>
      <c r="O16" s="105"/>
      <c r="P16" s="105"/>
      <c r="Q16" s="105"/>
      <c r="R16" s="105"/>
      <c r="S16" s="105"/>
      <c r="T16" s="105"/>
      <c r="U16" s="106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96" t="s">
        <v>3</v>
      </c>
      <c r="D18" s="96"/>
      <c r="E18" s="96"/>
      <c r="F18" s="96"/>
      <c r="G18" s="96"/>
      <c r="H18" s="96"/>
      <c r="I18" s="96"/>
      <c r="J18" s="96"/>
      <c r="K18" s="96"/>
      <c r="L18" s="10"/>
      <c r="M18" s="9"/>
      <c r="N18" s="98" t="s">
        <v>2</v>
      </c>
      <c r="O18" s="99"/>
      <c r="P18" s="99"/>
      <c r="Q18" s="99"/>
      <c r="R18" s="99"/>
      <c r="S18" s="99"/>
      <c r="T18" s="99"/>
      <c r="U18" s="100"/>
      <c r="V18" s="8"/>
    </row>
    <row r="19" spans="2:22" ht="13.2" customHeight="1" x14ac:dyDescent="0.25">
      <c r="B19" s="11"/>
      <c r="C19" s="96"/>
      <c r="D19" s="96"/>
      <c r="E19" s="96"/>
      <c r="F19" s="96"/>
      <c r="G19" s="96"/>
      <c r="H19" s="96"/>
      <c r="I19" s="96"/>
      <c r="J19" s="96"/>
      <c r="K19" s="96"/>
      <c r="L19" s="10"/>
      <c r="M19" s="9"/>
      <c r="N19" s="101"/>
      <c r="O19" s="102"/>
      <c r="P19" s="102"/>
      <c r="Q19" s="102"/>
      <c r="R19" s="102"/>
      <c r="S19" s="102"/>
      <c r="T19" s="102"/>
      <c r="U19" s="103"/>
      <c r="V19" s="8"/>
    </row>
    <row r="20" spans="2:22" ht="13.2" customHeight="1" x14ac:dyDescent="0.25">
      <c r="B20" s="11"/>
      <c r="C20" s="96"/>
      <c r="D20" s="96"/>
      <c r="E20" s="96"/>
      <c r="F20" s="96"/>
      <c r="G20" s="96"/>
      <c r="H20" s="96"/>
      <c r="I20" s="96"/>
      <c r="J20" s="96"/>
      <c r="K20" s="96"/>
      <c r="L20" s="10"/>
      <c r="M20" s="9"/>
      <c r="N20" s="101"/>
      <c r="O20" s="102"/>
      <c r="P20" s="102"/>
      <c r="Q20" s="102"/>
      <c r="R20" s="102"/>
      <c r="S20" s="102"/>
      <c r="T20" s="102"/>
      <c r="U20" s="103"/>
      <c r="V20" s="8"/>
    </row>
    <row r="21" spans="2:22" ht="13.2" customHeight="1" x14ac:dyDescent="0.25">
      <c r="B21" s="11"/>
      <c r="C21" s="96"/>
      <c r="D21" s="96"/>
      <c r="E21" s="96"/>
      <c r="F21" s="96"/>
      <c r="G21" s="96"/>
      <c r="H21" s="96"/>
      <c r="I21" s="96"/>
      <c r="J21" s="96"/>
      <c r="K21" s="96"/>
      <c r="L21" s="10"/>
      <c r="M21" s="9"/>
      <c r="N21" s="104"/>
      <c r="O21" s="105"/>
      <c r="P21" s="105"/>
      <c r="Q21" s="105"/>
      <c r="R21" s="105"/>
      <c r="S21" s="105"/>
      <c r="T21" s="105"/>
      <c r="U21" s="106"/>
      <c r="V21" s="8"/>
    </row>
    <row r="22" spans="2:22" ht="13.2" customHeight="1" x14ac:dyDescent="0.25">
      <c r="B22" s="11"/>
      <c r="C22" s="96"/>
      <c r="D22" s="96"/>
      <c r="E22" s="96"/>
      <c r="F22" s="96"/>
      <c r="G22" s="96"/>
      <c r="H22" s="96"/>
      <c r="I22" s="96"/>
      <c r="J22" s="96"/>
      <c r="K22" s="96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96"/>
      <c r="D23" s="96"/>
      <c r="E23" s="96"/>
      <c r="F23" s="96"/>
      <c r="G23" s="96"/>
      <c r="H23" s="96"/>
      <c r="I23" s="96"/>
      <c r="J23" s="96"/>
      <c r="K23" s="96"/>
      <c r="L23" s="10"/>
      <c r="M23" s="9"/>
      <c r="N23" s="98" t="s">
        <v>1</v>
      </c>
      <c r="O23" s="99"/>
      <c r="P23" s="99"/>
      <c r="Q23" s="99"/>
      <c r="R23" s="99"/>
      <c r="S23" s="99"/>
      <c r="T23" s="99"/>
      <c r="U23" s="100"/>
      <c r="V23" s="8"/>
    </row>
    <row r="24" spans="2:22" ht="13.2" customHeight="1" x14ac:dyDescent="0.25">
      <c r="B24" s="11"/>
      <c r="C24" s="97" t="s">
        <v>0</v>
      </c>
      <c r="D24" s="97"/>
      <c r="E24" s="97"/>
      <c r="F24" s="97"/>
      <c r="G24" s="97"/>
      <c r="H24" s="97"/>
      <c r="I24" s="97"/>
      <c r="J24" s="97"/>
      <c r="K24" s="97"/>
      <c r="L24" s="10"/>
      <c r="M24" s="9"/>
      <c r="N24" s="101"/>
      <c r="O24" s="102"/>
      <c r="P24" s="102"/>
      <c r="Q24" s="102"/>
      <c r="R24" s="102"/>
      <c r="S24" s="102"/>
      <c r="T24" s="102"/>
      <c r="U24" s="103"/>
      <c r="V24" s="8"/>
    </row>
    <row r="25" spans="2:22" ht="13.2" customHeight="1" x14ac:dyDescent="0.25">
      <c r="B25" s="11"/>
      <c r="C25" s="97"/>
      <c r="D25" s="97"/>
      <c r="E25" s="97"/>
      <c r="F25" s="97"/>
      <c r="G25" s="97"/>
      <c r="H25" s="97"/>
      <c r="I25" s="97"/>
      <c r="J25" s="97"/>
      <c r="K25" s="97"/>
      <c r="L25" s="10"/>
      <c r="M25" s="9"/>
      <c r="N25" s="101"/>
      <c r="O25" s="102"/>
      <c r="P25" s="102"/>
      <c r="Q25" s="102"/>
      <c r="R25" s="102"/>
      <c r="S25" s="102"/>
      <c r="T25" s="102"/>
      <c r="U25" s="103"/>
      <c r="V25" s="8"/>
    </row>
    <row r="26" spans="2:22" ht="13.2" customHeight="1" x14ac:dyDescent="0.25">
      <c r="B26" s="11"/>
      <c r="C26" s="97"/>
      <c r="D26" s="97"/>
      <c r="E26" s="97"/>
      <c r="F26" s="97"/>
      <c r="G26" s="97"/>
      <c r="H26" s="97"/>
      <c r="I26" s="97"/>
      <c r="J26" s="97"/>
      <c r="K26" s="97"/>
      <c r="L26" s="10"/>
      <c r="M26" s="9"/>
      <c r="N26" s="104"/>
      <c r="O26" s="105"/>
      <c r="P26" s="105"/>
      <c r="Q26" s="105"/>
      <c r="R26" s="105"/>
      <c r="S26" s="105"/>
      <c r="T26" s="105"/>
      <c r="U26" s="106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C+uGsg6qZccnK7wIWAVBRMY9OVTpmNLmdXpAtwi/D9hoRfBajok4xCL/zCFD33ldZy1+lgLsauANJHcJRsoHSQ==" saltValue="V2HMrgc95AT73Bb1ygFGD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Comparable Company Analysis (CCA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1:Q31"/>
  <sheetViews>
    <sheetView showGridLines="0" zoomScaleNormal="100" workbookViewId="0"/>
  </sheetViews>
  <sheetFormatPr defaultColWidth="10.77734375" defaultRowHeight="14.4" customHeight="1" x14ac:dyDescent="0.25"/>
  <cols>
    <col min="1" max="1" width="2.77734375" style="30" customWidth="1"/>
    <col min="2" max="5" width="14.77734375" style="30" customWidth="1"/>
    <col min="6" max="6" width="2.77734375" style="30" customWidth="1"/>
    <col min="7" max="10" width="14.77734375" style="30" customWidth="1"/>
    <col min="11" max="11" width="2.77734375" style="30" customWidth="1"/>
    <col min="12" max="15" width="14.77734375" style="30" customWidth="1"/>
    <col min="16" max="16384" width="10.77734375" style="30"/>
  </cols>
  <sheetData>
    <row r="1" spans="1:17" ht="14.4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4.4" customHeight="1" x14ac:dyDescent="0.25">
      <c r="A2" s="32"/>
      <c r="B2" s="44" t="s">
        <v>39</v>
      </c>
      <c r="C2" s="49"/>
      <c r="D2" s="49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31"/>
      <c r="Q2" s="32"/>
    </row>
    <row r="3" spans="1:17" ht="14.4" customHeight="1" x14ac:dyDescent="0.25">
      <c r="A3" s="32"/>
      <c r="B3" s="46" t="s">
        <v>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32"/>
      <c r="Q3" s="32"/>
    </row>
    <row r="4" spans="1:17" ht="14.4" customHeight="1" x14ac:dyDescent="0.25">
      <c r="A4" s="32"/>
      <c r="B4" s="33" t="s">
        <v>40</v>
      </c>
      <c r="C4" s="95">
        <v>44561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14.4" customHeight="1" x14ac:dyDescent="0.25">
      <c r="A5" s="32"/>
      <c r="B5" s="32"/>
      <c r="C5" s="32"/>
      <c r="D5" s="41" t="s">
        <v>10</v>
      </c>
      <c r="E5" s="41" t="s">
        <v>11</v>
      </c>
      <c r="F5" s="42"/>
      <c r="G5" s="43" t="s">
        <v>12</v>
      </c>
      <c r="H5" s="51"/>
      <c r="I5" s="52"/>
      <c r="J5" s="52"/>
      <c r="K5" s="52"/>
      <c r="L5" s="43" t="s">
        <v>13</v>
      </c>
      <c r="M5" s="52"/>
      <c r="N5" s="52"/>
      <c r="O5" s="52"/>
      <c r="P5" s="32"/>
      <c r="Q5" s="32"/>
    </row>
    <row r="6" spans="1:17" ht="14.4" customHeight="1" x14ac:dyDescent="0.25">
      <c r="A6" s="32"/>
      <c r="B6" s="33" t="s">
        <v>14</v>
      </c>
      <c r="C6" s="40" t="s">
        <v>15</v>
      </c>
      <c r="D6" s="41" t="s">
        <v>16</v>
      </c>
      <c r="E6" s="41" t="s">
        <v>17</v>
      </c>
      <c r="F6" s="42"/>
      <c r="G6" s="40" t="s">
        <v>18</v>
      </c>
      <c r="H6" s="40" t="s">
        <v>19</v>
      </c>
      <c r="I6" s="40" t="s">
        <v>20</v>
      </c>
      <c r="J6" s="40" t="s">
        <v>21</v>
      </c>
      <c r="K6" s="41"/>
      <c r="L6" s="40" t="s">
        <v>22</v>
      </c>
      <c r="M6" s="40" t="s">
        <v>23</v>
      </c>
      <c r="N6" s="40" t="s">
        <v>24</v>
      </c>
      <c r="O6" s="40" t="s">
        <v>25</v>
      </c>
      <c r="P6" s="32"/>
      <c r="Q6" s="32"/>
    </row>
    <row r="7" spans="1:17" ht="14.4" customHeight="1" x14ac:dyDescent="0.25">
      <c r="A7" s="32"/>
      <c r="B7" s="34" t="s">
        <v>26</v>
      </c>
      <c r="C7" s="72" t="s">
        <v>27</v>
      </c>
      <c r="D7" s="60">
        <v>1000</v>
      </c>
      <c r="E7" s="60">
        <v>1400</v>
      </c>
      <c r="F7" s="61"/>
      <c r="G7" s="60">
        <v>850</v>
      </c>
      <c r="H7" s="60">
        <v>200</v>
      </c>
      <c r="I7" s="60">
        <v>160</v>
      </c>
      <c r="J7" s="60">
        <v>95</v>
      </c>
      <c r="K7" s="61"/>
      <c r="L7" s="62">
        <f t="shared" ref="L7:N11" si="0">+$E7/G7</f>
        <v>1.6470588235294117</v>
      </c>
      <c r="M7" s="62">
        <f t="shared" si="0"/>
        <v>7</v>
      </c>
      <c r="N7" s="62">
        <f t="shared" si="0"/>
        <v>8.75</v>
      </c>
      <c r="O7" s="62">
        <f>+$D7/J7</f>
        <v>10.526315789473685</v>
      </c>
      <c r="P7" s="32"/>
      <c r="Q7" s="32"/>
    </row>
    <row r="8" spans="1:17" ht="14.4" customHeight="1" x14ac:dyDescent="0.25">
      <c r="A8" s="32"/>
      <c r="B8" s="35" t="s">
        <v>28</v>
      </c>
      <c r="C8" s="73" t="str">
        <f>+C7</f>
        <v>----</v>
      </c>
      <c r="D8" s="63">
        <v>1250</v>
      </c>
      <c r="E8" s="63">
        <v>1600</v>
      </c>
      <c r="F8" s="64"/>
      <c r="G8" s="63">
        <v>650</v>
      </c>
      <c r="H8" s="63">
        <v>325</v>
      </c>
      <c r="I8" s="63">
        <v>180</v>
      </c>
      <c r="J8" s="63">
        <v>120</v>
      </c>
      <c r="K8" s="64"/>
      <c r="L8" s="65">
        <f t="shared" si="0"/>
        <v>2.4615384615384617</v>
      </c>
      <c r="M8" s="65">
        <f t="shared" si="0"/>
        <v>4.9230769230769234</v>
      </c>
      <c r="N8" s="65">
        <f t="shared" si="0"/>
        <v>8.8888888888888893</v>
      </c>
      <c r="O8" s="65">
        <f>+$D8/J8</f>
        <v>10.416666666666666</v>
      </c>
      <c r="P8" s="32"/>
      <c r="Q8" s="32"/>
    </row>
    <row r="9" spans="1:17" ht="14.4" customHeight="1" x14ac:dyDescent="0.25">
      <c r="A9" s="32"/>
      <c r="B9" s="35" t="s">
        <v>29</v>
      </c>
      <c r="C9" s="74" t="str">
        <f t="shared" ref="C9:C11" si="1">+C8</f>
        <v>----</v>
      </c>
      <c r="D9" s="63">
        <v>1100</v>
      </c>
      <c r="E9" s="63">
        <v>1250</v>
      </c>
      <c r="F9" s="64"/>
      <c r="G9" s="63">
        <v>480</v>
      </c>
      <c r="H9" s="63">
        <v>210</v>
      </c>
      <c r="I9" s="63">
        <v>160</v>
      </c>
      <c r="J9" s="63">
        <v>85</v>
      </c>
      <c r="K9" s="64"/>
      <c r="L9" s="65">
        <f t="shared" si="0"/>
        <v>2.6041666666666665</v>
      </c>
      <c r="M9" s="65">
        <f t="shared" si="0"/>
        <v>5.9523809523809526</v>
      </c>
      <c r="N9" s="65">
        <f t="shared" si="0"/>
        <v>7.8125</v>
      </c>
      <c r="O9" s="65">
        <f>+$D9/J9</f>
        <v>12.941176470588236</v>
      </c>
      <c r="P9" s="32"/>
      <c r="Q9" s="32"/>
    </row>
    <row r="10" spans="1:17" ht="14.4" customHeight="1" x14ac:dyDescent="0.25">
      <c r="A10" s="32"/>
      <c r="B10" s="35" t="s">
        <v>30</v>
      </c>
      <c r="C10" s="74" t="str">
        <f t="shared" si="1"/>
        <v>----</v>
      </c>
      <c r="D10" s="63">
        <v>1500</v>
      </c>
      <c r="E10" s="63">
        <v>1850</v>
      </c>
      <c r="F10" s="64"/>
      <c r="G10" s="63">
        <v>925</v>
      </c>
      <c r="H10" s="63">
        <v>350</v>
      </c>
      <c r="I10" s="63">
        <v>210</v>
      </c>
      <c r="J10" s="63">
        <v>125</v>
      </c>
      <c r="K10" s="64"/>
      <c r="L10" s="65">
        <f t="shared" si="0"/>
        <v>2</v>
      </c>
      <c r="M10" s="65">
        <f t="shared" si="0"/>
        <v>5.2857142857142856</v>
      </c>
      <c r="N10" s="65">
        <f t="shared" si="0"/>
        <v>8.8095238095238102</v>
      </c>
      <c r="O10" s="65">
        <f>+$D10/J10</f>
        <v>12</v>
      </c>
      <c r="P10" s="32"/>
      <c r="Q10" s="32"/>
    </row>
    <row r="11" spans="1:17" ht="14.4" customHeight="1" x14ac:dyDescent="0.25">
      <c r="A11" s="32"/>
      <c r="B11" s="35" t="s">
        <v>31</v>
      </c>
      <c r="C11" s="74" t="str">
        <f t="shared" si="1"/>
        <v>----</v>
      </c>
      <c r="D11" s="63">
        <v>650</v>
      </c>
      <c r="E11" s="63">
        <v>850</v>
      </c>
      <c r="F11" s="64"/>
      <c r="G11" s="63">
        <v>320</v>
      </c>
      <c r="H11" s="63">
        <v>140</v>
      </c>
      <c r="I11" s="63">
        <v>100</v>
      </c>
      <c r="J11" s="63">
        <v>65</v>
      </c>
      <c r="K11" s="64"/>
      <c r="L11" s="65">
        <f t="shared" si="0"/>
        <v>2.65625</v>
      </c>
      <c r="M11" s="65">
        <f t="shared" si="0"/>
        <v>6.0714285714285712</v>
      </c>
      <c r="N11" s="65">
        <f t="shared" si="0"/>
        <v>8.5</v>
      </c>
      <c r="O11" s="65">
        <f>+$D11/J11</f>
        <v>10</v>
      </c>
      <c r="P11" s="32"/>
      <c r="Q11" s="32"/>
    </row>
    <row r="12" spans="1:17" ht="14.4" customHeight="1" x14ac:dyDescent="0.25">
      <c r="A12" s="32"/>
      <c r="B12" s="53"/>
      <c r="C12" s="32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2"/>
      <c r="Q12" s="32"/>
    </row>
    <row r="13" spans="1:17" ht="14.4" customHeight="1" x14ac:dyDescent="0.25">
      <c r="A13" s="32"/>
      <c r="B13" s="37" t="s">
        <v>32</v>
      </c>
      <c r="C13" s="54"/>
      <c r="D13" s="55"/>
      <c r="E13" s="55"/>
      <c r="F13" s="55"/>
      <c r="G13" s="55"/>
      <c r="H13" s="55"/>
      <c r="I13" s="55"/>
      <c r="J13" s="55"/>
      <c r="K13" s="55"/>
      <c r="L13" s="66">
        <f t="shared" ref="L13:O13" si="2">+MIN(L7:L11)</f>
        <v>1.6470588235294117</v>
      </c>
      <c r="M13" s="66">
        <f t="shared" si="2"/>
        <v>4.9230769230769234</v>
      </c>
      <c r="N13" s="66">
        <f t="shared" si="2"/>
        <v>7.8125</v>
      </c>
      <c r="O13" s="67">
        <f t="shared" si="2"/>
        <v>10</v>
      </c>
      <c r="P13" s="32"/>
      <c r="Q13" s="32"/>
    </row>
    <row r="14" spans="1:17" ht="14.4" customHeight="1" x14ac:dyDescent="0.25">
      <c r="A14" s="32"/>
      <c r="B14" s="38" t="s">
        <v>33</v>
      </c>
      <c r="C14" s="56"/>
      <c r="D14" s="57"/>
      <c r="E14" s="57"/>
      <c r="F14" s="57"/>
      <c r="G14" s="57"/>
      <c r="H14" s="57"/>
      <c r="I14" s="57"/>
      <c r="J14" s="57"/>
      <c r="K14" s="57"/>
      <c r="L14" s="68">
        <f t="shared" ref="L14:O14" si="3">+QUARTILE(L7:L11,1)</f>
        <v>2</v>
      </c>
      <c r="M14" s="68">
        <f t="shared" si="3"/>
        <v>5.2857142857142856</v>
      </c>
      <c r="N14" s="68">
        <f t="shared" si="3"/>
        <v>8.5</v>
      </c>
      <c r="O14" s="69">
        <f t="shared" si="3"/>
        <v>10.416666666666666</v>
      </c>
      <c r="P14" s="32"/>
      <c r="Q14" s="32"/>
    </row>
    <row r="15" spans="1:17" ht="14.4" customHeight="1" x14ac:dyDescent="0.25">
      <c r="A15" s="32"/>
      <c r="B15" s="79" t="s">
        <v>34</v>
      </c>
      <c r="C15" s="75"/>
      <c r="D15" s="80"/>
      <c r="E15" s="80"/>
      <c r="F15" s="80"/>
      <c r="G15" s="80"/>
      <c r="H15" s="80"/>
      <c r="I15" s="80"/>
      <c r="J15" s="80"/>
      <c r="K15" s="80"/>
      <c r="L15" s="81">
        <f t="shared" ref="L15:O15" si="4">+MEDIAN(L7:L11)</f>
        <v>2.4615384615384617</v>
      </c>
      <c r="M15" s="81">
        <f t="shared" si="4"/>
        <v>5.9523809523809526</v>
      </c>
      <c r="N15" s="81">
        <f t="shared" si="4"/>
        <v>8.75</v>
      </c>
      <c r="O15" s="82">
        <f t="shared" si="4"/>
        <v>10.526315789473685</v>
      </c>
      <c r="P15" s="32"/>
      <c r="Q15" s="32"/>
    </row>
    <row r="16" spans="1:17" ht="14.4" customHeight="1" x14ac:dyDescent="0.25">
      <c r="A16" s="32"/>
      <c r="B16" s="83" t="s">
        <v>35</v>
      </c>
      <c r="C16" s="76"/>
      <c r="D16" s="84"/>
      <c r="E16" s="84"/>
      <c r="F16" s="84"/>
      <c r="G16" s="84"/>
      <c r="H16" s="84"/>
      <c r="I16" s="84"/>
      <c r="J16" s="84"/>
      <c r="K16" s="84"/>
      <c r="L16" s="85">
        <f t="shared" ref="L16:O16" si="5">+AVERAGE(L7:L11)</f>
        <v>2.2738027903469078</v>
      </c>
      <c r="M16" s="85">
        <f>+AVERAGE(M7:M11)</f>
        <v>5.8465201465201462</v>
      </c>
      <c r="N16" s="85">
        <f t="shared" si="5"/>
        <v>8.5521825396825388</v>
      </c>
      <c r="O16" s="86">
        <f t="shared" si="5"/>
        <v>11.176831785345717</v>
      </c>
      <c r="P16" s="32"/>
      <c r="Q16" s="32"/>
    </row>
    <row r="17" spans="1:17" ht="14.4" customHeight="1" x14ac:dyDescent="0.25">
      <c r="A17" s="32"/>
      <c r="B17" s="38" t="s">
        <v>36</v>
      </c>
      <c r="C17" s="56"/>
      <c r="D17" s="57"/>
      <c r="E17" s="57"/>
      <c r="F17" s="57"/>
      <c r="G17" s="57"/>
      <c r="H17" s="57"/>
      <c r="I17" s="57"/>
      <c r="J17" s="57"/>
      <c r="K17" s="57"/>
      <c r="L17" s="68">
        <f t="shared" ref="L17:O17" si="6">+QUARTILE(L7:L11,3)</f>
        <v>2.6041666666666665</v>
      </c>
      <c r="M17" s="68">
        <f t="shared" si="6"/>
        <v>6.0714285714285712</v>
      </c>
      <c r="N17" s="68">
        <f t="shared" si="6"/>
        <v>8.8095238095238102</v>
      </c>
      <c r="O17" s="69">
        <f t="shared" si="6"/>
        <v>12</v>
      </c>
      <c r="P17" s="32"/>
      <c r="Q17" s="32"/>
    </row>
    <row r="18" spans="1:17" ht="14.4" customHeight="1" x14ac:dyDescent="0.25">
      <c r="A18" s="32"/>
      <c r="B18" s="39" t="s">
        <v>37</v>
      </c>
      <c r="C18" s="58"/>
      <c r="D18" s="59"/>
      <c r="E18" s="59"/>
      <c r="F18" s="59"/>
      <c r="G18" s="59"/>
      <c r="H18" s="59"/>
      <c r="I18" s="59"/>
      <c r="J18" s="59"/>
      <c r="K18" s="59"/>
      <c r="L18" s="70">
        <f t="shared" ref="L18:O18" si="7">+MAX(L7:L11)</f>
        <v>2.65625</v>
      </c>
      <c r="M18" s="70">
        <f t="shared" si="7"/>
        <v>7</v>
      </c>
      <c r="N18" s="70">
        <f t="shared" si="7"/>
        <v>8.8888888888888893</v>
      </c>
      <c r="O18" s="71">
        <f t="shared" si="7"/>
        <v>12.941176470588236</v>
      </c>
      <c r="P18" s="32"/>
      <c r="Q18" s="32"/>
    </row>
    <row r="19" spans="1:17" ht="14.4" customHeight="1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14.4" customHeight="1" x14ac:dyDescent="0.25">
      <c r="A20" s="32"/>
      <c r="B20" s="35" t="s">
        <v>38</v>
      </c>
      <c r="C20" s="52"/>
      <c r="D20" s="47"/>
      <c r="E20" s="32"/>
      <c r="F20" s="32"/>
      <c r="G20" s="32"/>
      <c r="H20" s="32"/>
      <c r="I20" s="32"/>
      <c r="J20" s="32"/>
      <c r="K20" s="32"/>
      <c r="L20" s="48" t="str">
        <f>+L6</f>
        <v>TEV / Revenue</v>
      </c>
      <c r="M20" s="48" t="str">
        <f>+M6</f>
        <v>TEV / EBITDA</v>
      </c>
      <c r="N20" s="48" t="str">
        <f>+N6</f>
        <v>TEV / EBIT</v>
      </c>
      <c r="O20" s="48" t="str">
        <f>+O6</f>
        <v>P/E</v>
      </c>
      <c r="P20" s="32"/>
      <c r="Q20" s="32"/>
    </row>
    <row r="21" spans="1:17" ht="14.4" customHeight="1" x14ac:dyDescent="0.25">
      <c r="A21" s="32"/>
      <c r="B21" s="87" t="s">
        <v>34</v>
      </c>
      <c r="C21" s="88"/>
      <c r="D21" s="89"/>
      <c r="E21" s="77"/>
      <c r="F21" s="77"/>
      <c r="G21" s="77"/>
      <c r="H21" s="77"/>
      <c r="I21" s="77"/>
      <c r="J21" s="77"/>
      <c r="K21" s="77"/>
      <c r="L21" s="90">
        <f t="shared" ref="L21:O22" si="8">+L15*G$11</f>
        <v>787.69230769230774</v>
      </c>
      <c r="M21" s="90">
        <f t="shared" si="8"/>
        <v>833.33333333333337</v>
      </c>
      <c r="N21" s="90">
        <f t="shared" si="8"/>
        <v>875</v>
      </c>
      <c r="O21" s="91">
        <f t="shared" si="8"/>
        <v>684.21052631578948</v>
      </c>
      <c r="P21" s="32"/>
      <c r="Q21" s="32"/>
    </row>
    <row r="22" spans="1:17" ht="14.4" customHeight="1" x14ac:dyDescent="0.25">
      <c r="A22" s="32"/>
      <c r="B22" s="92" t="s">
        <v>35</v>
      </c>
      <c r="C22" s="78"/>
      <c r="D22" s="78"/>
      <c r="E22" s="78"/>
      <c r="F22" s="78"/>
      <c r="G22" s="78"/>
      <c r="H22" s="78"/>
      <c r="I22" s="78"/>
      <c r="J22" s="78"/>
      <c r="K22" s="78"/>
      <c r="L22" s="93">
        <f t="shared" si="8"/>
        <v>727.6168929110105</v>
      </c>
      <c r="M22" s="93">
        <f t="shared" si="8"/>
        <v>818.51282051282044</v>
      </c>
      <c r="N22" s="93">
        <f t="shared" si="8"/>
        <v>855.21825396825386</v>
      </c>
      <c r="O22" s="94">
        <f t="shared" si="8"/>
        <v>726.49406604747162</v>
      </c>
      <c r="P22" s="32"/>
      <c r="Q22" s="32"/>
    </row>
    <row r="23" spans="1:17" ht="14.4" customHeight="1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14.4" customHeight="1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4.4" customHeight="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ht="14.4" customHeight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1:17" ht="14.4" customHeight="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1:17" ht="14.4" customHeight="1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1:17" ht="14.4" customHeight="1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4.4" customHeight="1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4.4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2022-08-01T07:55:57Z</dcterms:modified>
</cp:coreProperties>
</file>