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eld\Dropbox (Wall Street Prep)\Marketing\Free Templates and PDFs\"/>
    </mc:Choice>
  </mc:AlternateContent>
  <xr:revisionPtr revIDLastSave="0" documentId="8_{40E79B22-072F-4DFF-89E1-6D03B6818476}" xr6:coauthVersionLast="45" xr6:coauthVersionMax="45" xr10:uidLastSave="{00000000-0000-0000-0000-000000000000}"/>
  <bookViews>
    <workbookView xWindow="-120" yWindow="-120" windowWidth="29040" windowHeight="15840" xr2:uid="{F1390A36-BA35-487B-B111-5AA93E99BBB3}"/>
  </bookViews>
  <sheets>
    <sheet name="Sensitivity Analysis" sheetId="1" r:id="rId1"/>
  </sheets>
  <calcPr calcId="191029" calcMode="autoNoTable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1" l="1"/>
  <c r="H38" i="1"/>
  <c r="E38" i="1"/>
  <c r="F38" i="1"/>
  <c r="D43" i="1"/>
  <c r="D42" i="1"/>
  <c r="D39" i="1"/>
  <c r="D40" i="1"/>
  <c r="D8" i="1"/>
  <c r="E8" i="1" s="1"/>
  <c r="C35" i="1" s="1"/>
  <c r="E12" i="1"/>
  <c r="E11" i="1"/>
  <c r="F11" i="1" s="1"/>
  <c r="E23" i="1"/>
  <c r="F23" i="1" s="1"/>
  <c r="G23" i="1" s="1"/>
  <c r="H23" i="1" s="1"/>
  <c r="I23" i="1" s="1"/>
  <c r="G22" i="1"/>
  <c r="H22" i="1" s="1"/>
  <c r="I22" i="1" s="1"/>
  <c r="F22" i="1"/>
  <c r="E22" i="1"/>
  <c r="F16" i="1"/>
  <c r="G16" i="1" s="1"/>
  <c r="H16" i="1" s="1"/>
  <c r="I16" i="1" s="1"/>
  <c r="E16" i="1"/>
  <c r="F9" i="1"/>
  <c r="G9" i="1" s="1"/>
  <c r="H9" i="1" s="1"/>
  <c r="I9" i="1" s="1"/>
  <c r="E9" i="1"/>
  <c r="D30" i="1"/>
  <c r="D29" i="1"/>
  <c r="D14" i="1"/>
  <c r="D17" i="1" s="1"/>
  <c r="F13" i="1" l="1"/>
  <c r="F14" i="1" s="1"/>
  <c r="F17" i="1" s="1"/>
  <c r="F12" i="1"/>
  <c r="E13" i="1"/>
  <c r="E37" i="1"/>
  <c r="C39" i="1"/>
  <c r="F8" i="1"/>
  <c r="G8" i="1" s="1"/>
  <c r="H8" i="1" s="1"/>
  <c r="I8" i="1" s="1"/>
  <c r="E14" i="1"/>
  <c r="E17" i="1" s="1"/>
  <c r="G11" i="1"/>
  <c r="D31" i="1"/>
  <c r="D20" i="1"/>
  <c r="G13" i="1" l="1"/>
  <c r="G14" i="1" s="1"/>
  <c r="G17" i="1" s="1"/>
  <c r="G12" i="1"/>
  <c r="E19" i="1"/>
  <c r="E20" i="1" s="1"/>
  <c r="F19" i="1"/>
  <c r="F20" i="1" s="1"/>
  <c r="H11" i="1"/>
  <c r="D25" i="1"/>
  <c r="D26" i="1"/>
  <c r="E26" i="1" l="1"/>
  <c r="D38" i="1" s="1"/>
  <c r="E25" i="1"/>
  <c r="F25" i="1"/>
  <c r="F26" i="1"/>
  <c r="H13" i="1"/>
  <c r="H12" i="1"/>
  <c r="G19" i="1"/>
  <c r="G20" i="1" s="1"/>
  <c r="I11" i="1"/>
  <c r="H14" i="1"/>
  <c r="H17" i="1" s="1"/>
  <c r="G25" i="1" l="1"/>
  <c r="G26" i="1"/>
  <c r="H19" i="1"/>
  <c r="H20" i="1" s="1"/>
  <c r="I13" i="1"/>
  <c r="I12" i="1"/>
  <c r="I14" i="1" s="1"/>
  <c r="I17" i="1" s="1"/>
  <c r="I19" i="1" l="1"/>
  <c r="I20" i="1" s="1"/>
  <c r="H26" i="1"/>
  <c r="H25" i="1"/>
  <c r="I25" i="1" l="1"/>
  <c r="I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Matan Feldman</author>
  </authors>
  <commentList>
    <comment ref="D38" authorId="0" shapeId="0" xr:uid="{EBC99FEE-92F8-4021-8D6F-049A7D2254E6}">
      <text>
        <r>
          <rPr>
            <b/>
            <sz val="12"/>
            <color indexed="81"/>
            <rFont val="Tahoma"/>
            <family val="2"/>
          </rPr>
          <t xml:space="preserve">Wall Street Prep
</t>
        </r>
        <r>
          <rPr>
            <sz val="12"/>
            <color indexed="81"/>
            <rFont val="Tahoma"/>
            <family val="2"/>
          </rPr>
          <t>In the top left most corner of the data table, we reference the output variable from the model (i.e. this is the OUTPUT - what we are trying to sensitize to a range of assumptions).
In this example, the output we are trying to sensitize is the first forecast year diluted EPS</t>
        </r>
      </text>
    </comment>
  </commentList>
</comments>
</file>

<file path=xl/sharedStrings.xml><?xml version="1.0" encoding="utf-8"?>
<sst xmlns="http://schemas.openxmlformats.org/spreadsheetml/2006/main" count="39" uniqueCount="39">
  <si>
    <t>Income Statement</t>
  </si>
  <si>
    <t>Revenue</t>
  </si>
  <si>
    <t>Cost of goods sold</t>
  </si>
  <si>
    <t>Selling, general &amp; administrative expenses</t>
  </si>
  <si>
    <t>Operating profit</t>
  </si>
  <si>
    <t>Interest expense, net</t>
  </si>
  <si>
    <t>Pretax profit</t>
  </si>
  <si>
    <t>Tax expense</t>
  </si>
  <si>
    <t>Net income</t>
  </si>
  <si>
    <t>Weighted average basic shares outstanding</t>
  </si>
  <si>
    <t>Weighted average diluted shares outstanding</t>
  </si>
  <si>
    <t>Basic earnings per share</t>
  </si>
  <si>
    <t>Diluted earnings per share</t>
  </si>
  <si>
    <t>Actual</t>
  </si>
  <si>
    <t>Projected annual forecast</t>
  </si>
  <si>
    <t>Revenue growth</t>
  </si>
  <si>
    <t>Gross profit margin</t>
  </si>
  <si>
    <t>SG&amp;A as % of revenue</t>
  </si>
  <si>
    <t>Tax rate</t>
  </si>
  <si>
    <t>$ in thousands, except per share data</t>
  </si>
  <si>
    <t>Sensitivity analysis</t>
  </si>
  <si>
    <t>Year</t>
  </si>
  <si>
    <t>Date</t>
  </si>
  <si>
    <t>Data Tables</t>
  </si>
  <si>
    <t xml:space="preserve">growth rate </t>
  </si>
  <si>
    <t>ranges -&gt;</t>
  </si>
  <si>
    <r>
      <t xml:space="preserve">The </t>
    </r>
    <r>
      <rPr>
        <b/>
        <sz val="20"/>
        <color theme="1"/>
        <rFont val="Times New Roman"/>
        <family val="1"/>
      </rPr>
      <t xml:space="preserve">output variable </t>
    </r>
    <r>
      <rPr>
        <sz val="20"/>
        <color theme="1"/>
        <rFont val="Times New Roman"/>
        <family val="2"/>
      </rPr>
      <t xml:space="preserve">goes in the top left corner of the data table </t>
    </r>
  </si>
  <si>
    <t xml:space="preserve">The input variables (in this case revenue growth rate and gross profit margin ranges) are placed below and to the right of the output variable.  </t>
  </si>
  <si>
    <r>
      <t xml:space="preserve">Unlike the output variable, the input variables </t>
    </r>
    <r>
      <rPr>
        <b/>
        <sz val="20"/>
        <color theme="1"/>
        <rFont val="Times New Roman"/>
        <family val="1"/>
      </rPr>
      <t>must not be referenced from the model</t>
    </r>
  </si>
  <si>
    <t>Data Table Set Up</t>
  </si>
  <si>
    <t>Running the Data Table</t>
  </si>
  <si>
    <t xml:space="preserve">Highlight the data table - in this example cell range D38:I43 </t>
  </si>
  <si>
    <r>
      <t xml:space="preserve">With the data table highlighted, under the Data section in the ribbon, select </t>
    </r>
    <r>
      <rPr>
        <b/>
        <sz val="20"/>
        <color theme="1"/>
        <rFont val="Times New Roman"/>
        <family val="1"/>
      </rPr>
      <t>What-if analysis</t>
    </r>
    <r>
      <rPr>
        <sz val="20"/>
        <color theme="1"/>
        <rFont val="Times New Roman"/>
        <family val="2"/>
      </rPr>
      <t xml:space="preserve"> and choose </t>
    </r>
    <r>
      <rPr>
        <b/>
        <sz val="20"/>
        <color theme="1"/>
        <rFont val="Times New Roman"/>
        <family val="1"/>
      </rPr>
      <t>Data Table...</t>
    </r>
    <r>
      <rPr>
        <sz val="20"/>
        <color theme="1"/>
        <rFont val="Times New Roman"/>
        <family val="2"/>
      </rPr>
      <t xml:space="preserve"> from the drop down (Shortcut Alt d t)</t>
    </r>
  </si>
  <si>
    <t xml:space="preserve">A prompt will appear asking for the row input cell and the column input cell.  </t>
  </si>
  <si>
    <t xml:space="preserve">Hit Ok </t>
  </si>
  <si>
    <r>
      <t xml:space="preserve">You will see the Data Table populate.  Depending on your Excel settings, you will likely see it populated with the same number (the output variable) throughout.  In this case, </t>
    </r>
    <r>
      <rPr>
        <b/>
        <sz val="20"/>
        <color theme="1"/>
        <rFont val="Times New Roman"/>
        <family val="1"/>
      </rPr>
      <t xml:space="preserve">hit F9 </t>
    </r>
    <r>
      <rPr>
        <sz val="20"/>
        <color theme="1"/>
        <rFont val="Times New Roman"/>
        <family val="2"/>
      </rPr>
      <t>to manually calculate the table.</t>
    </r>
  </si>
  <si>
    <t xml:space="preserve">In this case, the first forecast year gross profit (E29) is the row input cell and the first forecast year's revenue growth rate (E28) is the column input cell. </t>
  </si>
  <si>
    <t>Data Table instructions</t>
  </si>
  <si>
    <r>
      <t xml:space="preserve">The output variable is </t>
    </r>
    <r>
      <rPr>
        <b/>
        <sz val="20"/>
        <color theme="1"/>
        <rFont val="Times New Roman"/>
        <family val="1"/>
      </rPr>
      <t xml:space="preserve">referenced from the model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</si>
</sst>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9" formatCode="_([$$]#,##0.00_)_%;\([$$]#,##0.00\)_%;_(&quot;–&quot;_)_%;_(@_)_%"/>
    <numFmt numFmtId="170" formatCode="_(#,##0.0%_);\(#,##0.0%\);_(&quot;–&quot;_)_%;_(@_)_%"/>
  </numFmts>
  <fonts count="12" x14ac:knownFonts="1">
    <font>
      <sz val="20"/>
      <color theme="1"/>
      <name val="Times New Roman"/>
      <family val="2"/>
    </font>
    <font>
      <b/>
      <sz val="20"/>
      <color theme="1"/>
      <name val="Times New Roman"/>
      <family val="1"/>
    </font>
    <font>
      <i/>
      <sz val="20"/>
      <color theme="1"/>
      <name val="Times New Roman"/>
      <family val="1"/>
    </font>
    <font>
      <u/>
      <sz val="20"/>
      <color theme="1"/>
      <name val="Times New Roman"/>
      <family val="2"/>
    </font>
    <font>
      <sz val="20"/>
      <color rgb="FF0000FF"/>
      <name val="Times New Roman"/>
      <family val="2"/>
    </font>
    <font>
      <sz val="20"/>
      <color rgb="FF000000"/>
      <name val="Times New Roman"/>
      <family val="2"/>
    </font>
    <font>
      <b/>
      <sz val="20"/>
      <color rgb="FF000000"/>
      <name val="Times New Roman"/>
      <family val="1"/>
    </font>
    <font>
      <sz val="20"/>
      <color theme="1"/>
      <name val="Times New Roman"/>
      <family val="1"/>
    </font>
    <font>
      <sz val="20"/>
      <color rgb="FF000000"/>
      <name val="Times New Roman"/>
      <family val="1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u/>
      <sz val="2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000000"/>
      </patternFill>
    </fill>
    <fill>
      <patternFill patternType="solid">
        <fgColor rgb="FFF4CCCC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2" fillId="0" borderId="0" xfId="0" applyFont="1"/>
    <xf numFmtId="0" fontId="0" fillId="2" borderId="0" xfId="0" applyFill="1"/>
    <xf numFmtId="0" fontId="1" fillId="2" borderId="0" xfId="0" applyFont="1" applyFill="1"/>
    <xf numFmtId="0" fontId="0" fillId="0" borderId="0" xfId="0" applyBorder="1" applyAlignment="1">
      <alignment horizontal="centerContinuous"/>
    </xf>
    <xf numFmtId="0" fontId="1" fillId="2" borderId="1" xfId="0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14" fontId="0" fillId="0" borderId="0" xfId="0" applyNumberFormat="1"/>
    <xf numFmtId="37" fontId="0" fillId="0" borderId="0" xfId="0" applyNumberFormat="1"/>
    <xf numFmtId="37" fontId="4" fillId="0" borderId="0" xfId="0" applyNumberFormat="1" applyFont="1"/>
    <xf numFmtId="44" fontId="6" fillId="0" borderId="0" xfId="0" applyNumberFormat="1" applyFont="1" applyAlignment="1">
      <alignment horizontal="right"/>
    </xf>
    <xf numFmtId="9" fontId="4" fillId="0" borderId="0" xfId="0" applyNumberFormat="1" applyFont="1"/>
    <xf numFmtId="9" fontId="5" fillId="0" borderId="0" xfId="0" applyNumberFormat="1" applyFont="1"/>
    <xf numFmtId="37" fontId="4" fillId="0" borderId="1" xfId="0" applyNumberFormat="1" applyFont="1" applyBorder="1"/>
    <xf numFmtId="37" fontId="0" fillId="0" borderId="1" xfId="0" applyNumberFormat="1" applyBorder="1"/>
    <xf numFmtId="0" fontId="1" fillId="0" borderId="0" xfId="0" applyFont="1" applyBorder="1" applyAlignment="1">
      <alignment horizontal="left" indent="1"/>
    </xf>
    <xf numFmtId="37" fontId="6" fillId="0" borderId="0" xfId="0" applyNumberFormat="1" applyFont="1" applyBorder="1"/>
    <xf numFmtId="0" fontId="7" fillId="0" borderId="0" xfId="0" applyFont="1"/>
    <xf numFmtId="44" fontId="8" fillId="0" borderId="0" xfId="0" applyNumberFormat="1" applyFont="1" applyAlignment="1">
      <alignment horizontal="right"/>
    </xf>
    <xf numFmtId="170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70" fontId="4" fillId="0" borderId="0" xfId="0" applyNumberFormat="1" applyFont="1" applyBorder="1"/>
    <xf numFmtId="0" fontId="0" fillId="0" borderId="1" xfId="0" applyBorder="1" applyAlignment="1">
      <alignment horizontal="centerContinuous"/>
    </xf>
    <xf numFmtId="44" fontId="0" fillId="3" borderId="0" xfId="0" applyNumberFormat="1" applyFill="1"/>
    <xf numFmtId="0" fontId="11" fillId="0" borderId="0" xfId="0" applyFont="1"/>
    <xf numFmtId="16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EAE33-AFAD-4576-9827-1FE873AEC653}">
  <dimension ref="C1:I59"/>
  <sheetViews>
    <sheetView showGridLines="0" tabSelected="1" zoomScale="80" zoomScaleNormal="80" workbookViewId="0"/>
  </sheetViews>
  <sheetFormatPr defaultRowHeight="26.25" x14ac:dyDescent="0.4"/>
  <cols>
    <col min="1" max="2" width="1.640625" customWidth="1"/>
    <col min="3" max="3" width="34.0703125" bestFit="1" customWidth="1"/>
    <col min="4" max="4" width="10.78515625" bestFit="1" customWidth="1"/>
    <col min="5" max="9" width="9.92578125" bestFit="1" customWidth="1"/>
  </cols>
  <sheetData>
    <row r="1" spans="3:9" ht="27" thickBot="1" x14ac:dyDescent="0.45">
      <c r="C1" s="2"/>
      <c r="D1" s="2"/>
      <c r="E1" s="2"/>
      <c r="F1" s="2"/>
      <c r="G1" s="2"/>
      <c r="H1" s="2"/>
      <c r="I1" s="2"/>
    </row>
    <row r="2" spans="3:9" ht="27" thickBot="1" x14ac:dyDescent="0.45">
      <c r="C2" s="5" t="s">
        <v>20</v>
      </c>
      <c r="D2" s="6"/>
      <c r="E2" s="6"/>
      <c r="F2" s="6"/>
      <c r="G2" s="6"/>
      <c r="H2" s="6"/>
      <c r="I2" s="6"/>
    </row>
    <row r="3" spans="3:9" x14ac:dyDescent="0.4">
      <c r="C3" s="2"/>
      <c r="D3" s="2"/>
      <c r="E3" s="2"/>
      <c r="F3" s="2"/>
      <c r="G3" s="2"/>
      <c r="H3" s="2"/>
      <c r="I3" s="2"/>
    </row>
    <row r="4" spans="3:9" x14ac:dyDescent="0.4">
      <c r="C4" s="7" t="s">
        <v>19</v>
      </c>
    </row>
    <row r="6" spans="3:9" x14ac:dyDescent="0.4">
      <c r="C6" s="11" t="s">
        <v>0</v>
      </c>
      <c r="D6" s="11"/>
      <c r="E6" s="11"/>
      <c r="F6" s="11"/>
      <c r="G6" s="11"/>
      <c r="H6" s="11"/>
      <c r="I6" s="11"/>
    </row>
    <row r="7" spans="3:9" x14ac:dyDescent="0.4">
      <c r="C7" s="2"/>
      <c r="D7" s="12" t="s">
        <v>13</v>
      </c>
      <c r="E7" s="13" t="s">
        <v>14</v>
      </c>
      <c r="F7" s="10"/>
      <c r="G7" s="10"/>
      <c r="H7" s="10"/>
      <c r="I7" s="10"/>
    </row>
    <row r="8" spans="3:9" x14ac:dyDescent="0.4">
      <c r="C8" t="s">
        <v>21</v>
      </c>
      <c r="D8" s="1">
        <f ca="1">YEAR(NOW())</f>
        <v>2020</v>
      </c>
      <c r="E8" s="1">
        <f ca="1">D8+1</f>
        <v>2021</v>
      </c>
      <c r="F8" s="1">
        <f t="shared" ref="F8:I8" ca="1" si="0">E8+1</f>
        <v>2022</v>
      </c>
      <c r="G8" s="1">
        <f t="shared" ca="1" si="0"/>
        <v>2023</v>
      </c>
      <c r="H8" s="1">
        <f t="shared" ca="1" si="0"/>
        <v>2024</v>
      </c>
      <c r="I8" s="1">
        <f t="shared" ca="1" si="0"/>
        <v>2025</v>
      </c>
    </row>
    <row r="9" spans="3:9" x14ac:dyDescent="0.4">
      <c r="C9" t="s">
        <v>22</v>
      </c>
      <c r="D9" s="14">
        <v>44196</v>
      </c>
      <c r="E9" s="14">
        <f>EOMONTH(D9,12)</f>
        <v>44561</v>
      </c>
      <c r="F9" s="14">
        <f t="shared" ref="F9:I9" si="1">EOMONTH(E9,12)</f>
        <v>44926</v>
      </c>
      <c r="G9" s="14">
        <f t="shared" si="1"/>
        <v>45291</v>
      </c>
      <c r="H9" s="14">
        <f t="shared" si="1"/>
        <v>45657</v>
      </c>
      <c r="I9" s="14">
        <f t="shared" si="1"/>
        <v>46022</v>
      </c>
    </row>
    <row r="10" spans="3:9" x14ac:dyDescent="0.4">
      <c r="D10" s="14"/>
    </row>
    <row r="11" spans="3:9" x14ac:dyDescent="0.4">
      <c r="C11" t="s">
        <v>1</v>
      </c>
      <c r="D11" s="16">
        <v>123231</v>
      </c>
      <c r="E11" s="15">
        <f>D11*(1+E28)</f>
        <v>141715.65</v>
      </c>
      <c r="F11" s="15">
        <f t="shared" ref="F11:I11" si="2">E11*(1+F28)</f>
        <v>162972.99749999997</v>
      </c>
      <c r="G11" s="15">
        <f t="shared" si="2"/>
        <v>187418.94712499995</v>
      </c>
      <c r="H11" s="15">
        <f t="shared" si="2"/>
        <v>196789.89448124994</v>
      </c>
      <c r="I11" s="15">
        <f t="shared" si="2"/>
        <v>206629.38920531244</v>
      </c>
    </row>
    <row r="12" spans="3:9" x14ac:dyDescent="0.4">
      <c r="C12" t="s">
        <v>2</v>
      </c>
      <c r="D12" s="16">
        <v>67543</v>
      </c>
      <c r="E12" s="15">
        <f>(1-E29)*E11</f>
        <v>82195.077000000005</v>
      </c>
      <c r="F12" s="15">
        <f t="shared" ref="F12:I12" si="3">(1-F29)*F11</f>
        <v>96154.068524999995</v>
      </c>
      <c r="G12" s="15">
        <f t="shared" si="3"/>
        <v>112451.36827499997</v>
      </c>
      <c r="H12" s="15">
        <f t="shared" si="3"/>
        <v>118073.93668874996</v>
      </c>
      <c r="I12" s="15">
        <f t="shared" si="3"/>
        <v>123977.63352318745</v>
      </c>
    </row>
    <row r="13" spans="3:9" x14ac:dyDescent="0.4">
      <c r="C13" s="3" t="s">
        <v>3</v>
      </c>
      <c r="D13" s="20">
        <v>12865</v>
      </c>
      <c r="E13" s="21">
        <f>E11*E30</f>
        <v>12754.4085</v>
      </c>
      <c r="F13" s="21">
        <f t="shared" ref="F13:I13" si="4">F11*F30</f>
        <v>14667.569774999996</v>
      </c>
      <c r="G13" s="21">
        <f t="shared" si="4"/>
        <v>16867.705241249994</v>
      </c>
      <c r="H13" s="21">
        <f t="shared" si="4"/>
        <v>17711.090503312495</v>
      </c>
      <c r="I13" s="21">
        <f t="shared" si="4"/>
        <v>18596.64502847812</v>
      </c>
    </row>
    <row r="14" spans="3:9" x14ac:dyDescent="0.4">
      <c r="C14" s="22" t="s">
        <v>4</v>
      </c>
      <c r="D14" s="23">
        <f>D11-D12-D13</f>
        <v>42823</v>
      </c>
      <c r="E14" s="23">
        <f t="shared" ref="E14:I14" si="5">E11-E12-E13</f>
        <v>46766.164499999992</v>
      </c>
      <c r="F14" s="23">
        <f t="shared" si="5"/>
        <v>52151.359199999977</v>
      </c>
      <c r="G14" s="23">
        <f t="shared" si="5"/>
        <v>58099.873608749986</v>
      </c>
      <c r="H14" s="23">
        <f t="shared" si="5"/>
        <v>61004.867289187481</v>
      </c>
      <c r="I14" s="23">
        <f t="shared" si="5"/>
        <v>64055.110653646872</v>
      </c>
    </row>
    <row r="15" spans="3:9" x14ac:dyDescent="0.4">
      <c r="D15" s="15"/>
      <c r="E15" s="15"/>
      <c r="F15" s="15"/>
      <c r="G15" s="15"/>
      <c r="H15" s="15"/>
      <c r="I15" s="15"/>
    </row>
    <row r="16" spans="3:9" x14ac:dyDescent="0.4">
      <c r="C16" s="3" t="s">
        <v>5</v>
      </c>
      <c r="D16" s="20">
        <v>6200</v>
      </c>
      <c r="E16" s="21">
        <f>D16</f>
        <v>6200</v>
      </c>
      <c r="F16" s="21">
        <f t="shared" ref="F16:I16" si="6">E16</f>
        <v>6200</v>
      </c>
      <c r="G16" s="21">
        <f t="shared" si="6"/>
        <v>6200</v>
      </c>
      <c r="H16" s="21">
        <f t="shared" si="6"/>
        <v>6200</v>
      </c>
      <c r="I16" s="21">
        <f t="shared" si="6"/>
        <v>6200</v>
      </c>
    </row>
    <row r="17" spans="3:9" x14ac:dyDescent="0.4">
      <c r="C17" s="22" t="s">
        <v>6</v>
      </c>
      <c r="D17" s="23">
        <f>D14-D16</f>
        <v>36623</v>
      </c>
      <c r="E17" s="23">
        <f t="shared" ref="E17:I17" si="7">E14-E16</f>
        <v>40566.164499999992</v>
      </c>
      <c r="F17" s="23">
        <f t="shared" si="7"/>
        <v>45951.359199999977</v>
      </c>
      <c r="G17" s="23">
        <f t="shared" si="7"/>
        <v>51899.873608749986</v>
      </c>
      <c r="H17" s="23">
        <f t="shared" si="7"/>
        <v>54804.867289187481</v>
      </c>
      <c r="I17" s="23">
        <f t="shared" si="7"/>
        <v>57855.110653646872</v>
      </c>
    </row>
    <row r="18" spans="3:9" x14ac:dyDescent="0.4">
      <c r="D18" s="15"/>
      <c r="E18" s="15"/>
      <c r="F18" s="15"/>
      <c r="G18" s="15"/>
      <c r="H18" s="15"/>
      <c r="I18" s="15"/>
    </row>
    <row r="19" spans="3:9" x14ac:dyDescent="0.4">
      <c r="C19" s="3" t="s">
        <v>7</v>
      </c>
      <c r="D19" s="20">
        <v>10947</v>
      </c>
      <c r="E19" s="21">
        <f>E17*E31</f>
        <v>12169.849349999997</v>
      </c>
      <c r="F19" s="21">
        <f t="shared" ref="F19:I19" si="8">F17*F31</f>
        <v>13785.407759999993</v>
      </c>
      <c r="G19" s="21">
        <f t="shared" si="8"/>
        <v>15569.962082624996</v>
      </c>
      <c r="H19" s="21">
        <f t="shared" si="8"/>
        <v>16441.460186756245</v>
      </c>
      <c r="I19" s="21">
        <f t="shared" si="8"/>
        <v>17356.53319609406</v>
      </c>
    </row>
    <row r="20" spans="3:9" x14ac:dyDescent="0.4">
      <c r="C20" s="22" t="s">
        <v>8</v>
      </c>
      <c r="D20" s="23">
        <f>D17-D19</f>
        <v>25676</v>
      </c>
      <c r="E20" s="23">
        <f t="shared" ref="E20:I20" si="9">E17-E19</f>
        <v>28396.315149999995</v>
      </c>
      <c r="F20" s="23">
        <f t="shared" si="9"/>
        <v>32165.951439999983</v>
      </c>
      <c r="G20" s="23">
        <f t="shared" si="9"/>
        <v>36329.91152612499</v>
      </c>
      <c r="H20" s="23">
        <f t="shared" si="9"/>
        <v>38363.407102431236</v>
      </c>
      <c r="I20" s="23">
        <f t="shared" si="9"/>
        <v>40498.577457552812</v>
      </c>
    </row>
    <row r="21" spans="3:9" x14ac:dyDescent="0.4">
      <c r="D21" s="15"/>
      <c r="E21" s="15"/>
      <c r="F21" s="15"/>
      <c r="G21" s="15"/>
      <c r="H21" s="15"/>
      <c r="I21" s="15"/>
    </row>
    <row r="22" spans="3:9" x14ac:dyDescent="0.4">
      <c r="C22" t="s">
        <v>9</v>
      </c>
      <c r="D22" s="16">
        <v>1298</v>
      </c>
      <c r="E22" s="15">
        <f>D22</f>
        <v>1298</v>
      </c>
      <c r="F22" s="15">
        <f t="shared" ref="F22:I22" si="10">E22</f>
        <v>1298</v>
      </c>
      <c r="G22" s="15">
        <f t="shared" si="10"/>
        <v>1298</v>
      </c>
      <c r="H22" s="15">
        <f t="shared" si="10"/>
        <v>1298</v>
      </c>
      <c r="I22" s="15">
        <f t="shared" si="10"/>
        <v>1298</v>
      </c>
    </row>
    <row r="23" spans="3:9" x14ac:dyDescent="0.4">
      <c r="C23" t="s">
        <v>10</v>
      </c>
      <c r="D23" s="16">
        <v>1345</v>
      </c>
      <c r="E23" s="15">
        <f t="shared" ref="E23:I23" si="11">D23</f>
        <v>1345</v>
      </c>
      <c r="F23" s="15">
        <f t="shared" si="11"/>
        <v>1345</v>
      </c>
      <c r="G23" s="15">
        <f t="shared" si="11"/>
        <v>1345</v>
      </c>
      <c r="H23" s="15">
        <f t="shared" si="11"/>
        <v>1345</v>
      </c>
      <c r="I23" s="15">
        <f t="shared" si="11"/>
        <v>1345</v>
      </c>
    </row>
    <row r="24" spans="3:9" x14ac:dyDescent="0.4">
      <c r="D24" s="15"/>
    </row>
    <row r="25" spans="3:9" x14ac:dyDescent="0.4">
      <c r="C25" s="24" t="s">
        <v>11</v>
      </c>
      <c r="D25" s="25">
        <f>D20/D22</f>
        <v>19.78120184899846</v>
      </c>
      <c r="E25" s="25">
        <f t="shared" ref="E25:I25" si="12">E20/E22</f>
        <v>21.876976232665637</v>
      </c>
      <c r="F25" s="25">
        <f t="shared" si="12"/>
        <v>24.781164437596289</v>
      </c>
      <c r="G25" s="25">
        <f t="shared" si="12"/>
        <v>27.989146013963783</v>
      </c>
      <c r="H25" s="25">
        <f t="shared" si="12"/>
        <v>29.555783592011739</v>
      </c>
      <c r="I25" s="25">
        <f t="shared" si="12"/>
        <v>31.200753048962106</v>
      </c>
    </row>
    <row r="26" spans="3:9" x14ac:dyDescent="0.4">
      <c r="C26" s="1" t="s">
        <v>12</v>
      </c>
      <c r="D26" s="17">
        <f>D20/D23</f>
        <v>19.08996282527881</v>
      </c>
      <c r="E26" s="17">
        <f t="shared" ref="E26:I26" si="13">E20/E23</f>
        <v>21.112501970260219</v>
      </c>
      <c r="F26" s="17">
        <f t="shared" si="13"/>
        <v>23.915205531598499</v>
      </c>
      <c r="G26" s="17">
        <f t="shared" si="13"/>
        <v>27.011086636524155</v>
      </c>
      <c r="H26" s="17">
        <f t="shared" si="13"/>
        <v>28.522979258313185</v>
      </c>
      <c r="I26" s="17">
        <f t="shared" si="13"/>
        <v>30.110466511191682</v>
      </c>
    </row>
    <row r="28" spans="3:9" x14ac:dyDescent="0.4">
      <c r="C28" t="s">
        <v>15</v>
      </c>
      <c r="E28" s="18">
        <v>0.15</v>
      </c>
      <c r="F28" s="18">
        <v>0.15</v>
      </c>
      <c r="G28" s="18">
        <v>0.15</v>
      </c>
      <c r="H28" s="18">
        <v>0.05</v>
      </c>
      <c r="I28" s="18">
        <v>0.05</v>
      </c>
    </row>
    <row r="29" spans="3:9" x14ac:dyDescent="0.4">
      <c r="C29" t="s">
        <v>16</v>
      </c>
      <c r="D29" s="19">
        <f>(D11-D12)/D11</f>
        <v>0.45189927859061435</v>
      </c>
      <c r="E29" s="18">
        <v>0.42</v>
      </c>
      <c r="F29" s="18">
        <v>0.41</v>
      </c>
      <c r="G29" s="18">
        <v>0.4</v>
      </c>
      <c r="H29" s="18">
        <v>0.4</v>
      </c>
      <c r="I29" s="18">
        <v>0.4</v>
      </c>
    </row>
    <row r="30" spans="3:9" x14ac:dyDescent="0.4">
      <c r="C30" t="s">
        <v>17</v>
      </c>
      <c r="D30" s="19">
        <f>D13/D11</f>
        <v>0.10439743246423384</v>
      </c>
      <c r="E30" s="18">
        <v>0.09</v>
      </c>
      <c r="F30" s="18">
        <v>0.09</v>
      </c>
      <c r="G30" s="18">
        <v>0.09</v>
      </c>
      <c r="H30" s="18">
        <v>0.09</v>
      </c>
      <c r="I30" s="18">
        <v>0.09</v>
      </c>
    </row>
    <row r="31" spans="3:9" x14ac:dyDescent="0.4">
      <c r="C31" t="s">
        <v>18</v>
      </c>
      <c r="D31" s="19">
        <f>D19/D17</f>
        <v>0.29891052071102858</v>
      </c>
      <c r="E31" s="18">
        <v>0.3</v>
      </c>
      <c r="F31" s="18">
        <v>0.3</v>
      </c>
      <c r="G31" s="18">
        <v>0.3</v>
      </c>
      <c r="H31" s="18">
        <v>0.3</v>
      </c>
      <c r="I31" s="18">
        <v>0.3</v>
      </c>
    </row>
    <row r="33" spans="3:9" x14ac:dyDescent="0.4">
      <c r="C33" s="9" t="s">
        <v>23</v>
      </c>
      <c r="D33" s="8"/>
      <c r="E33" s="8"/>
      <c r="F33" s="8"/>
      <c r="G33" s="8"/>
      <c r="H33" s="8"/>
      <c r="I33" s="8"/>
    </row>
    <row r="35" spans="3:9" x14ac:dyDescent="0.4">
      <c r="C35" s="7" t="str">
        <f ca="1">"Display "&amp;E8&amp;" Diluted EPS based on the following range of revenue growth rate and gross profit margin assumptions:"</f>
        <v>Display 2021 Diluted EPS based on the following range of revenue growth rate and gross profit margin assumptions:</v>
      </c>
    </row>
    <row r="37" spans="3:9" x14ac:dyDescent="0.4">
      <c r="E37" s="30" t="str">
        <f ca="1">E8&amp;" Gross profit margin ranges"</f>
        <v>2021 Gross profit margin ranges</v>
      </c>
      <c r="F37" s="30"/>
      <c r="G37" s="30"/>
      <c r="H37" s="30"/>
      <c r="I37" s="30"/>
    </row>
    <row r="38" spans="3:9" x14ac:dyDescent="0.4">
      <c r="D38" s="31">
        <f>E26</f>
        <v>21.112501970260219</v>
      </c>
      <c r="E38" s="29">
        <f>F38-0.04</f>
        <v>0.34</v>
      </c>
      <c r="F38" s="29">
        <f>G38-0.04</f>
        <v>0.38</v>
      </c>
      <c r="G38" s="29">
        <v>0.42</v>
      </c>
      <c r="H38" s="29">
        <f>G38+0.04</f>
        <v>0.45999999999999996</v>
      </c>
      <c r="I38" s="29">
        <f>H38+0.04</f>
        <v>0.49999999999999994</v>
      </c>
    </row>
    <row r="39" spans="3:9" x14ac:dyDescent="0.4">
      <c r="C39" s="28" t="str">
        <f ca="1">E8&amp;" Revenue"</f>
        <v>2021 Revenue</v>
      </c>
      <c r="D39" s="26">
        <f>D40+0.03</f>
        <v>0.21</v>
      </c>
      <c r="E39" s="33"/>
      <c r="F39" s="33"/>
      <c r="G39" s="33"/>
      <c r="H39" s="33"/>
      <c r="I39" s="33"/>
    </row>
    <row r="40" spans="3:9" x14ac:dyDescent="0.4">
      <c r="C40" s="28" t="s">
        <v>24</v>
      </c>
      <c r="D40" s="26">
        <f>D41+0.03</f>
        <v>0.18</v>
      </c>
      <c r="E40" s="33"/>
      <c r="F40" s="33"/>
      <c r="G40" s="33"/>
      <c r="H40" s="33"/>
      <c r="I40" s="33"/>
    </row>
    <row r="41" spans="3:9" x14ac:dyDescent="0.4">
      <c r="C41" s="28" t="s">
        <v>25</v>
      </c>
      <c r="D41" s="26">
        <v>0.15</v>
      </c>
      <c r="E41" s="33"/>
      <c r="F41" s="33"/>
      <c r="G41" s="33"/>
      <c r="H41" s="33"/>
      <c r="I41" s="33"/>
    </row>
    <row r="42" spans="3:9" x14ac:dyDescent="0.4">
      <c r="C42" s="27"/>
      <c r="D42" s="26">
        <f>D41-0.03</f>
        <v>0.12</v>
      </c>
      <c r="E42" s="33"/>
      <c r="F42" s="33"/>
      <c r="G42" s="33"/>
      <c r="H42" s="33"/>
      <c r="I42" s="33"/>
    </row>
    <row r="43" spans="3:9" x14ac:dyDescent="0.4">
      <c r="C43" s="27"/>
      <c r="D43" s="26">
        <f t="shared" ref="D43:D44" si="14">D42-0.03</f>
        <v>0.09</v>
      </c>
      <c r="E43" s="33"/>
      <c r="F43" s="33"/>
      <c r="G43" s="33"/>
      <c r="H43" s="33"/>
      <c r="I43" s="33"/>
    </row>
    <row r="45" spans="3:9" x14ac:dyDescent="0.4">
      <c r="C45" s="4" t="s">
        <v>37</v>
      </c>
      <c r="D45" s="4"/>
      <c r="E45" s="4"/>
      <c r="F45" s="4"/>
      <c r="G45" s="4"/>
      <c r="H45" s="4"/>
      <c r="I45" s="4"/>
    </row>
    <row r="46" spans="3:9" x14ac:dyDescent="0.4">
      <c r="C46" s="2"/>
      <c r="D46" s="2"/>
      <c r="E46" s="2"/>
      <c r="F46" s="2"/>
      <c r="G46" s="2"/>
      <c r="H46" s="2"/>
      <c r="I46" s="2"/>
    </row>
    <row r="47" spans="3:9" x14ac:dyDescent="0.4">
      <c r="C47" s="32" t="s">
        <v>29</v>
      </c>
    </row>
    <row r="48" spans="3:9" x14ac:dyDescent="0.4">
      <c r="C48" t="s">
        <v>26</v>
      </c>
    </row>
    <row r="49" spans="3:3" x14ac:dyDescent="0.4">
      <c r="C49" t="s">
        <v>38</v>
      </c>
    </row>
    <row r="50" spans="3:3" x14ac:dyDescent="0.4">
      <c r="C50" t="s">
        <v>27</v>
      </c>
    </row>
    <row r="51" spans="3:3" x14ac:dyDescent="0.4">
      <c r="C51" t="s">
        <v>28</v>
      </c>
    </row>
    <row r="53" spans="3:3" x14ac:dyDescent="0.4">
      <c r="C53" s="32" t="s">
        <v>30</v>
      </c>
    </row>
    <row r="54" spans="3:3" x14ac:dyDescent="0.4">
      <c r="C54" t="s">
        <v>31</v>
      </c>
    </row>
    <row r="55" spans="3:3" x14ac:dyDescent="0.4">
      <c r="C55" t="s">
        <v>32</v>
      </c>
    </row>
    <row r="56" spans="3:3" x14ac:dyDescent="0.4">
      <c r="C56" t="s">
        <v>33</v>
      </c>
    </row>
    <row r="57" spans="3:3" x14ac:dyDescent="0.4">
      <c r="C57" t="s">
        <v>36</v>
      </c>
    </row>
    <row r="58" spans="3:3" x14ac:dyDescent="0.4">
      <c r="C58" t="s">
        <v>34</v>
      </c>
    </row>
    <row r="59" spans="3:3" x14ac:dyDescent="0.4">
      <c r="C59" t="s">
        <v>35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Sensitivity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Matan Feldman</dc:creator>
  <cp:lastModifiedBy>Matan Feldman</cp:lastModifiedBy>
  <dcterms:created xsi:type="dcterms:W3CDTF">2020-09-10T19:46:13Z</dcterms:created>
  <dcterms:modified xsi:type="dcterms:W3CDTF">2020-09-10T20:22:33Z</dcterms:modified>
</cp:coreProperties>
</file>